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1'!$A$7:$F$402</definedName>
    <definedName name="_xlnm.Print_Area" localSheetId="0">'вариант 1'!$A$1:$H$401</definedName>
  </definedNames>
  <calcPr calcId="124519"/>
</workbook>
</file>

<file path=xl/calcChain.xml><?xml version="1.0" encoding="utf-8"?>
<calcChain xmlns="http://schemas.openxmlformats.org/spreadsheetml/2006/main">
  <c r="G309" i="1"/>
  <c r="H339"/>
  <c r="H338" s="1"/>
  <c r="H342"/>
  <c r="H112"/>
  <c r="H111" s="1"/>
  <c r="H106" s="1"/>
  <c r="H453" l="1"/>
  <c r="G453"/>
  <c r="H452"/>
  <c r="G452"/>
  <c r="H451"/>
  <c r="G451"/>
  <c r="H450"/>
  <c r="H449"/>
  <c r="G449"/>
  <c r="H448"/>
  <c r="G448"/>
  <c r="H447"/>
  <c r="G447"/>
  <c r="H446"/>
  <c r="H445"/>
  <c r="H444"/>
  <c r="H443"/>
  <c r="G443"/>
  <c r="H442"/>
  <c r="G442"/>
  <c r="H441"/>
  <c r="H440"/>
  <c r="H439"/>
  <c r="G439"/>
  <c r="H435"/>
  <c r="G435"/>
  <c r="H434"/>
  <c r="G434"/>
  <c r="H433"/>
  <c r="H432"/>
  <c r="G432"/>
  <c r="H431"/>
  <c r="H430"/>
  <c r="H429"/>
  <c r="G429"/>
  <c r="H428"/>
  <c r="H427"/>
  <c r="H426"/>
  <c r="H425"/>
  <c r="G425"/>
  <c r="H424"/>
  <c r="G424"/>
  <c r="H420"/>
  <c r="G420"/>
  <c r="H419"/>
  <c r="H418"/>
  <c r="G418"/>
  <c r="H417"/>
  <c r="G417"/>
  <c r="H416"/>
  <c r="H415"/>
  <c r="G415"/>
  <c r="H414"/>
  <c r="H413"/>
  <c r="H409"/>
  <c r="G399"/>
  <c r="G398" s="1"/>
  <c r="G397" s="1"/>
  <c r="G395"/>
  <c r="G394" s="1"/>
  <c r="G390"/>
  <c r="G389" s="1"/>
  <c r="G384"/>
  <c r="G383" s="1"/>
  <c r="G380"/>
  <c r="H377"/>
  <c r="G377"/>
  <c r="G376" s="1"/>
  <c r="H376"/>
  <c r="G373"/>
  <c r="G371"/>
  <c r="G370" s="1"/>
  <c r="H366"/>
  <c r="G366"/>
  <c r="H365"/>
  <c r="G365"/>
  <c r="G364"/>
  <c r="G363" s="1"/>
  <c r="G362" s="1"/>
  <c r="G360"/>
  <c r="G358"/>
  <c r="H354"/>
  <c r="H349" s="1"/>
  <c r="H348" s="1"/>
  <c r="G354"/>
  <c r="G353"/>
  <c r="G350"/>
  <c r="G346"/>
  <c r="G345" s="1"/>
  <c r="G344" s="1"/>
  <c r="G342" s="1"/>
  <c r="G339"/>
  <c r="G336"/>
  <c r="G335"/>
  <c r="H333"/>
  <c r="H329" s="1"/>
  <c r="H324" s="1"/>
  <c r="G333"/>
  <c r="G330"/>
  <c r="G326"/>
  <c r="G325" s="1"/>
  <c r="G322"/>
  <c r="G321" s="1"/>
  <c r="H319"/>
  <c r="H318" s="1"/>
  <c r="H317" s="1"/>
  <c r="G319"/>
  <c r="G318" s="1"/>
  <c r="G313"/>
  <c r="G311"/>
  <c r="G307"/>
  <c r="G302"/>
  <c r="G298"/>
  <c r="G292"/>
  <c r="H290"/>
  <c r="H289" s="1"/>
  <c r="H288" s="1"/>
  <c r="G290"/>
  <c r="G289" s="1"/>
  <c r="G288" s="1"/>
  <c r="G284"/>
  <c r="G280"/>
  <c r="H275"/>
  <c r="G275"/>
  <c r="G273"/>
  <c r="G270"/>
  <c r="G268" s="1"/>
  <c r="H267"/>
  <c r="H266" s="1"/>
  <c r="G262"/>
  <c r="G261" s="1"/>
  <c r="G259"/>
  <c r="G258" s="1"/>
  <c r="G256"/>
  <c r="H254"/>
  <c r="H247" s="1"/>
  <c r="G254"/>
  <c r="G252"/>
  <c r="G250"/>
  <c r="G248"/>
  <c r="G245"/>
  <c r="H243"/>
  <c r="H240" s="1"/>
  <c r="G243"/>
  <c r="G241"/>
  <c r="G237"/>
  <c r="G236" s="1"/>
  <c r="G235" s="1"/>
  <c r="G229"/>
  <c r="G226"/>
  <c r="G225" s="1"/>
  <c r="G221"/>
  <c r="G220" s="1"/>
  <c r="G216"/>
  <c r="H210"/>
  <c r="G210"/>
  <c r="G206"/>
  <c r="G203"/>
  <c r="H202"/>
  <c r="H200"/>
  <c r="H199" s="1"/>
  <c r="G200"/>
  <c r="G199" s="1"/>
  <c r="H197"/>
  <c r="G197"/>
  <c r="G193"/>
  <c r="G189"/>
  <c r="H184"/>
  <c r="H183" s="1"/>
  <c r="G184"/>
  <c r="G181"/>
  <c r="G179" s="1"/>
  <c r="G177"/>
  <c r="H174"/>
  <c r="G174"/>
  <c r="H173"/>
  <c r="H171"/>
  <c r="G171"/>
  <c r="H170"/>
  <c r="G170"/>
  <c r="G167"/>
  <c r="G160"/>
  <c r="G159" s="1"/>
  <c r="G158"/>
  <c r="G428" s="1"/>
  <c r="H155"/>
  <c r="G155"/>
  <c r="H154"/>
  <c r="H139" s="1"/>
  <c r="G154"/>
  <c r="G151"/>
  <c r="G149"/>
  <c r="G147"/>
  <c r="G144"/>
  <c r="G141"/>
  <c r="G136"/>
  <c r="G134"/>
  <c r="G132"/>
  <c r="G129"/>
  <c r="G126"/>
  <c r="G123"/>
  <c r="G122" s="1"/>
  <c r="G121"/>
  <c r="G450" s="1"/>
  <c r="G116"/>
  <c r="G112"/>
  <c r="G109"/>
  <c r="G440" s="1"/>
  <c r="G104"/>
  <c r="G103" s="1"/>
  <c r="G102" s="1"/>
  <c r="H97"/>
  <c r="G97"/>
  <c r="G95"/>
  <c r="H91"/>
  <c r="G91"/>
  <c r="H83"/>
  <c r="H82" s="1"/>
  <c r="G83"/>
  <c r="G82" s="1"/>
  <c r="G80"/>
  <c r="G79" s="1"/>
  <c r="H75"/>
  <c r="H74" s="1"/>
  <c r="G75"/>
  <c r="G74" s="1"/>
  <c r="G72"/>
  <c r="G71" s="1"/>
  <c r="G70" s="1"/>
  <c r="H67"/>
  <c r="G67"/>
  <c r="H66"/>
  <c r="G66"/>
  <c r="G65"/>
  <c r="H61"/>
  <c r="G61"/>
  <c r="G59"/>
  <c r="H57"/>
  <c r="G57"/>
  <c r="H54"/>
  <c r="G54"/>
  <c r="G53"/>
  <c r="G52" s="1"/>
  <c r="G50"/>
  <c r="H48"/>
  <c r="G48"/>
  <c r="G44"/>
  <c r="G43" s="1"/>
  <c r="G40"/>
  <c r="G39" s="1"/>
  <c r="G37"/>
  <c r="G36" s="1"/>
  <c r="G34"/>
  <c r="H31"/>
  <c r="G31"/>
  <c r="H30"/>
  <c r="H26" s="1"/>
  <c r="H28"/>
  <c r="G28"/>
  <c r="H27"/>
  <c r="G27"/>
  <c r="G18"/>
  <c r="G16"/>
  <c r="G14"/>
  <c r="H11"/>
  <c r="H10" s="1"/>
  <c r="H9" s="1"/>
  <c r="G11"/>
  <c r="G441" l="1"/>
  <c r="G419"/>
  <c r="G146"/>
  <c r="G382"/>
  <c r="H69"/>
  <c r="G215"/>
  <c r="G108"/>
  <c r="G107" s="1"/>
  <c r="G111"/>
  <c r="G352"/>
  <c r="G357"/>
  <c r="G413"/>
  <c r="G414"/>
  <c r="G416"/>
  <c r="G426"/>
  <c r="G427"/>
  <c r="G430"/>
  <c r="G431"/>
  <c r="G433"/>
  <c r="G444"/>
  <c r="G445"/>
  <c r="G446"/>
  <c r="G388"/>
  <c r="H421"/>
  <c r="G296"/>
  <c r="H454"/>
  <c r="H90"/>
  <c r="H78" s="1"/>
  <c r="H436"/>
  <c r="G369"/>
  <c r="G317"/>
  <c r="G306"/>
  <c r="G305" s="1"/>
  <c r="G106"/>
  <c r="G421"/>
  <c r="H408"/>
  <c r="G379"/>
  <c r="G375" s="1"/>
  <c r="G329"/>
  <c r="H182"/>
  <c r="H304"/>
  <c r="G131"/>
  <c r="H169"/>
  <c r="G240"/>
  <c r="H239"/>
  <c r="G279"/>
  <c r="G338"/>
  <c r="H47"/>
  <c r="G56"/>
  <c r="G125"/>
  <c r="G295"/>
  <c r="G10"/>
  <c r="G33"/>
  <c r="G30" s="1"/>
  <c r="G26" s="1"/>
  <c r="G24" s="1"/>
  <c r="G23" s="1"/>
  <c r="G22" s="1"/>
  <c r="G35"/>
  <c r="G64"/>
  <c r="G69"/>
  <c r="G90"/>
  <c r="G120"/>
  <c r="G140"/>
  <c r="G139" s="1"/>
  <c r="G166"/>
  <c r="G176"/>
  <c r="G178"/>
  <c r="G183"/>
  <c r="G202"/>
  <c r="G247"/>
  <c r="G267"/>
  <c r="H56"/>
  <c r="G47"/>
  <c r="G436" l="1"/>
  <c r="G368"/>
  <c r="G387"/>
  <c r="G349"/>
  <c r="G348" s="1"/>
  <c r="G214"/>
  <c r="G454"/>
  <c r="G294"/>
  <c r="G78"/>
  <c r="H407"/>
  <c r="H77"/>
  <c r="G9"/>
  <c r="H234"/>
  <c r="G324"/>
  <c r="G304" s="1"/>
  <c r="G239"/>
  <c r="G173"/>
  <c r="G266"/>
  <c r="G182"/>
  <c r="G165"/>
  <c r="G119"/>
  <c r="G63"/>
  <c r="H46"/>
  <c r="H8" s="1"/>
  <c r="H406" l="1"/>
  <c r="H401"/>
  <c r="H405"/>
  <c r="G118"/>
  <c r="G234"/>
  <c r="G46"/>
  <c r="G169"/>
  <c r="G8" l="1"/>
  <c r="G77"/>
  <c r="G232"/>
  <c r="G228" l="1"/>
  <c r="G407" l="1"/>
  <c r="G408"/>
  <c r="G409"/>
  <c r="G219"/>
  <c r="G406" s="1"/>
  <c r="G218" l="1"/>
  <c r="G405" s="1"/>
  <c r="G401" l="1"/>
</calcChain>
</file>

<file path=xl/sharedStrings.xml><?xml version="1.0" encoding="utf-8"?>
<sst xmlns="http://schemas.openxmlformats.org/spreadsheetml/2006/main" count="2044" uniqueCount="188">
  <si>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</si>
  <si>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</si>
  <si>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</si>
  <si>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</si>
  <si>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</si>
  <si>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</si>
  <si>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</si>
  <si>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</si>
  <si>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</si>
  <si>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</si>
  <si>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</si>
  <si>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</si>
  <si>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</si>
  <si>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</si>
  <si>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</si>
  <si>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</si>
  <si>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</si>
  <si>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</si>
  <si>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</si>
  <si>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</si>
  <si>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611</t>
  </si>
  <si>
    <t>612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</si>
  <si>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</si>
  <si>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</si>
  <si>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</si>
  <si>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</si>
  <si>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</si>
  <si>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</si>
  <si>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</si>
  <si>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</si>
  <si>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</si>
  <si>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</si>
  <si>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</si>
  <si>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</si>
  <si>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</si>
  <si>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</si>
  <si>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</si>
  <si>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</si>
  <si>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</si>
  <si>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</si>
  <si>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</si>
  <si>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</si>
  <si>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</si>
  <si>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</si>
  <si>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</si>
  <si>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</si>
  <si>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</si>
  <si>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</si>
  <si>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</si>
  <si>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</si>
  <si>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909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</si>
  <si>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</si>
  <si>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</si>
  <si>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</si>
  <si>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</si>
  <si>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</si>
  <si>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Бюджетные инвестиции</t>
  </si>
  <si>
    <t>Общеэкономические вопросы</t>
  </si>
  <si>
    <t>по ведомствам</t>
  </si>
  <si>
    <t>по разделам</t>
  </si>
  <si>
    <t>по подразделам</t>
  </si>
  <si>
    <t>по целевым</t>
  </si>
  <si>
    <t>613</t>
  </si>
  <si>
    <t>Другие вопросы в области национальной безопасности и правоохранительной деятельности</t>
  </si>
  <si>
    <t>КОНТРОЛИ</t>
  </si>
  <si>
    <t>по видам расходов</t>
  </si>
  <si>
    <t>ПО ВЕДОМСТВАМ</t>
  </si>
  <si>
    <t>Итого</t>
  </si>
  <si>
    <t>ПО РАЗДЕЛАМ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</si>
  <si>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</si>
  <si>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</si>
  <si>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</si>
  <si>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</si>
  <si>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</si>
  <si>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</si>
  <si>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</si>
  <si>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</si>
  <si>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</si>
  <si>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</si>
  <si>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</si>
  <si>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</si>
  <si>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</si>
  <si>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</si>
  <si>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</si>
  <si>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</si>
  <si>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</si>
  <si>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</si>
  <si>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</si>
  <si>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</si>
  <si>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</si>
  <si>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</si>
  <si>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</si>
  <si>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</si>
  <si>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</si>
  <si>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</si>
  <si>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</si>
  <si>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</si>
  <si>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</si>
  <si>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>Муниципальная программа "Развитие культуры городского округа Кинель на 2013-2017 годы"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</si>
  <si>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</si>
  <si>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</si>
  <si>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</si>
  <si>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Муниципальная программа "Реализация молодежной политики в городском округе Самарской области на 2013-2017 годы".</t>
  </si>
  <si>
    <t>620</t>
  </si>
  <si>
    <t>Субсидии автономным учреждениям</t>
  </si>
  <si>
    <t>Муниципальная программа по противодействию незаконному обороту наркотических средств, профилактике наркомании и реабилитации наркозависимых лиц в городском округе Кинель на 2013-2017 годы.</t>
  </si>
  <si>
    <t>Муниципальная программа  "Развитие культуры городского округа Кинель Самарской области на 2013-2017 годы".</t>
  </si>
  <si>
    <t xml:space="preserve">Муниципальная  программа "Нравственно-патриотическое воспитание детей и молодежи на 2013-2017 годы". </t>
  </si>
  <si>
    <t>Социальные выплаты гражданам, кроме публичных нормативных социальных выплат</t>
  </si>
  <si>
    <t>320</t>
  </si>
  <si>
    <t>Муниципальная  программа "Предупреждение чрезвычайных ситуаций и снижение масштабов последствий при их возникновении на территории городского округа Кинель на 2015-2017 годы".</t>
  </si>
  <si>
    <t xml:space="preserve">Муниципальная программа по профилактике преступлений и правонарушений на территории городского округа Кинель Самарской области на 2014-2018 годы.
</t>
  </si>
  <si>
    <t>Муниципальная программа городского округа Кинель Самарской области "Комплексное благоустройство городского округа Кинель на 2014- 2017 годы".</t>
  </si>
  <si>
    <t>Муниципальная программа городского округа Кинель Самарской области по повышению безопасности дорожного движения на 2014-2018 годы.</t>
  </si>
  <si>
    <t>Муниципальная программа "Управление муниципальным имуществом, земельными ресурсами и содержание имущества казны в муниципальном образовании городской округ Кинель Самарской области на 2015-2017 годы"</t>
  </si>
  <si>
    <t>Муниципальная  программа по улучшению условий жизнедеятельности нуждающихся категорий граждан городского округа Кинель Самарской области на 2015-2017 годы.</t>
  </si>
  <si>
    <t>Непрограммные направления расходов бюджета муниципального образования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</si>
  <si>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</si>
  <si>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</si>
  <si>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</si>
  <si>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</si>
  <si>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</si>
  <si>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</si>
  <si>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</si>
  <si>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</si>
  <si>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</si>
  <si>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</si>
  <si>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</si>
  <si>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19 0 00 00000</t>
  </si>
  <si>
    <t>20 0 00 00000</t>
  </si>
  <si>
    <t>30 0 00 00000</t>
  </si>
  <si>
    <t>25 0 00 00000</t>
  </si>
  <si>
    <t>31 0 00 00000</t>
  </si>
  <si>
    <t>32 0 00 00000</t>
  </si>
  <si>
    <t>01 0 00 00000</t>
  </si>
  <si>
    <t>24 0 00 00000</t>
  </si>
  <si>
    <t>38 0 00 00000</t>
  </si>
  <si>
    <t>05 0 00 00000</t>
  </si>
  <si>
    <t>09 0 00 00000</t>
  </si>
  <si>
    <t>11 0 00 00000</t>
  </si>
  <si>
    <t>04 0 00 00000</t>
  </si>
  <si>
    <t>18 0 00 00000</t>
  </si>
  <si>
    <t>14 0 00 00000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</si>
  <si>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</si>
  <si>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</si>
  <si>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</si>
  <si>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</si>
  <si>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</si>
  <si>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</si>
  <si>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</si>
  <si>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26 0 00 00000</t>
  </si>
  <si>
    <t>35 0 00 00000</t>
  </si>
  <si>
    <t xml:space="preserve">Муниципальная программа "Развитие инфомационного общества в муниципальном образовании городской округ Кинель на 2012-2017 годы" 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</si>
  <si>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</si>
  <si>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 xml:space="preserve">Муниципальная программа "Развитие сети дошкольных образовательных учреждений в городском округе Кинель на 2016-2018 годы".  </t>
  </si>
  <si>
    <t>Муниципальная программа "Капитальный и текущий ремонт зданий общеобразовательных учреждений городского округа Кинель на 2016-2018 годы".</t>
  </si>
  <si>
    <t>Муниципальная программа "Развитие муниципальной службы в городском округе Кинель Самарской области на 2016- 2020 годы".</t>
  </si>
  <si>
    <t>Муниципальная  программа "Развитие малого и среднего предпринимательства в городском округе Кинель Самарской области на 2016-2018 годы".</t>
  </si>
  <si>
    <t xml:space="preserve">Муниципальная  программа "Экологическая программа городского округа Кинель Самарской области на 2016-2020 годы".                                                                                                                 </t>
  </si>
  <si>
    <t xml:space="preserve">Муниципальная программа городского округа Кинель Самарской области "Поддержка семей с детьми в городском округе Кинель Самарской области на 2016-2018 годы". </t>
  </si>
  <si>
    <t xml:space="preserve">Муниципальная  программа "Комплекс мероприятий по поддержке сферы образования на территории городского округа Кинель на 2016 -2018 годы". </t>
  </si>
  <si>
    <t xml:space="preserve">Муниципальная программа "Развитие физической культуры и спорта в городском округе Кинель Самарской области на 2013-2017 годы".
</t>
  </si>
  <si>
    <t>Муниципальная программа "Стимулирование развития жилищного строительства в городском округе Кинель на 2016-2020 годы"</t>
  </si>
  <si>
    <t xml:space="preserve">Муниципальная  программа по созданию доступной среды жизнедеятельности лицам с ограниченными возможностями здоровья и их социальную интеграцию на 2016-2020 годы. </t>
  </si>
  <si>
    <t>350</t>
  </si>
  <si>
    <t>Премии и гранты</t>
  </si>
  <si>
    <t>Приобретение товаров, работ, услуг в пользу граждан в целях их социального обеспечения</t>
  </si>
  <si>
    <t>13 0 00 00000</t>
  </si>
  <si>
    <t>Муниципальная программа "Создание условий для оказания медицинской помощи населению городского округа Кинель на 2016-2018 годы"</t>
  </si>
  <si>
    <t>Исполнение судебных актов</t>
  </si>
  <si>
    <t>830</t>
  </si>
  <si>
    <t>Муниципальная программа "Экологическая программа городского округа Кинель Самарской области на 2016-2020 годы"</t>
  </si>
  <si>
    <t>Муниципальная программа городского округа Кинель Самарской области "Молодой семье – доступное жилье" на 2016-2020 годы.</t>
  </si>
  <si>
    <t>Дополнительное образование детей</t>
  </si>
  <si>
    <t>Муниципальная программа "Модернизация объектов коммунальной инфраструктуры городского округа Кинель на 2017-2019 годы"</t>
  </si>
  <si>
    <t>Муниципальная программа "Профилактика терроризма и экстремизма, минимизация последствий проявлений терроризма и экстремизма в границах городского округа Кинель на 2017-2019 годы"</t>
  </si>
  <si>
    <t>ПО ВИДАМ РАСХОДОВ</t>
  </si>
  <si>
    <t>15 0 00 00000</t>
  </si>
  <si>
    <t>241</t>
  </si>
  <si>
    <t>43 0 00 00000</t>
  </si>
  <si>
    <t>Муниципальная программа "Формирование современной городской среды  в городском округе Кинель Самарской области на 2017 год"</t>
  </si>
  <si>
    <t>Муниципальная программа "Комплексное благоустройство городского округа Кинель на 2014-2017 годы"</t>
  </si>
  <si>
    <t>Резервные фонды</t>
  </si>
  <si>
    <t>Резервные средства</t>
  </si>
  <si>
    <t>Приложение 2</t>
  </si>
  <si>
    <t>Расходы бюджета городского округа Кинель Cамарской области  за 2017 год  в ведомственной структуре расходов бюджета</t>
  </si>
  <si>
    <t>Исполнено    в 2017 г.,                             тыс. рублей</t>
  </si>
  <si>
    <t>к решению Думы
городского округа Кинель  Самарской области    № 352 от 31.05.2018 г.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</si>
</sst>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8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theme="2" tint="-9.9978637043366805E-2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b/>
      <sz val="15"/>
      <color rgb="FF00B050"/>
      <name val="Times New Roman"/>
      <family val="1"/>
      <charset val="204"/>
    </font>
    <font>
      <b/>
      <sz val="14"/>
      <color rgb="FFFFFF00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auto="1"/>
      </top>
      <bottom/>
      <diagonal/>
    </border>
  </borders>
  <cellStyleXfs count="2">
    <xf numFmtId="0" fontId="0" fillId="0" borderId="0"/>
    <xf numFmtId="0" fontId="17" fillId="0" borderId="0"/>
  </cellStyleXfs>
  <cellXfs count="144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8" fillId="0" borderId="0" xfId="0" applyFont="1" applyBorder="1" applyAlignment="1">
      <alignment vertical="top"/>
    </xf>
    <xf numFmtId="0" fontId="10" fillId="0" borderId="0" xfId="0" applyFont="1" applyBorder="1"/>
    <xf numFmtId="0" fontId="4" fillId="0" borderId="0" xfId="0" applyFont="1" applyBorder="1"/>
    <xf numFmtId="49" fontId="11" fillId="0" borderId="1" xfId="0" applyNumberFormat="1" applyFont="1" applyBorder="1" applyAlignment="1">
      <alignment horizontal="center" wrapText="1"/>
    </xf>
    <xf numFmtId="0" fontId="12" fillId="0" borderId="0" xfId="0" applyFont="1" applyBorder="1"/>
    <xf numFmtId="0" fontId="10" fillId="0" borderId="1" xfId="0" applyNumberFormat="1" applyFont="1" applyBorder="1" applyAlignment="1">
      <alignment horizontal="right" vertical="top"/>
    </xf>
    <xf numFmtId="0" fontId="4" fillId="0" borderId="0" xfId="0" applyFont="1" applyFill="1" applyBorder="1"/>
    <xf numFmtId="49" fontId="10" fillId="0" borderId="1" xfId="0" applyNumberFormat="1" applyFont="1" applyBorder="1" applyAlignment="1">
      <alignment wrapText="1"/>
    </xf>
    <xf numFmtId="0" fontId="11" fillId="0" borderId="1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right" vertical="top"/>
    </xf>
    <xf numFmtId="0" fontId="10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 vertical="top"/>
    </xf>
    <xf numFmtId="0" fontId="13" fillId="0" borderId="0" xfId="0" applyFont="1" applyBorder="1"/>
    <xf numFmtId="0" fontId="14" fillId="0" borderId="0" xfId="0" applyFont="1" applyBorder="1"/>
    <xf numFmtId="0" fontId="15" fillId="0" borderId="0" xfId="0" applyFont="1" applyBorder="1" applyAlignment="1">
      <alignment vertical="top"/>
    </xf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0" fontId="16" fillId="0" borderId="0" xfId="0" applyFont="1" applyBorder="1"/>
    <xf numFmtId="49" fontId="4" fillId="6" borderId="2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3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165" fontId="4" fillId="4" borderId="15" xfId="1" applyNumberFormat="1" applyFont="1" applyFill="1" applyBorder="1" applyAlignment="1" applyProtection="1">
      <alignment vertical="top" wrapText="1"/>
      <protection hidden="1"/>
    </xf>
    <xf numFmtId="165" fontId="4" fillId="0" borderId="15" xfId="1" applyNumberFormat="1" applyFont="1" applyFill="1" applyBorder="1" applyAlignment="1" applyProtection="1">
      <alignment vertical="top" wrapText="1"/>
      <protection hidden="1"/>
    </xf>
    <xf numFmtId="49" fontId="6" fillId="0" borderId="15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1" fillId="2" borderId="6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left" vertical="top" wrapText="1"/>
    </xf>
    <xf numFmtId="49" fontId="2" fillId="0" borderId="15" xfId="0" applyNumberFormat="1" applyFont="1" applyFill="1" applyBorder="1" applyAlignment="1">
      <alignment horizontal="left" vertical="top" wrapText="1"/>
    </xf>
    <xf numFmtId="49" fontId="7" fillId="3" borderId="6" xfId="0" applyNumberFormat="1" applyFont="1" applyFill="1" applyBorder="1" applyAlignment="1">
      <alignment horizontal="left" vertical="center" wrapText="1"/>
    </xf>
    <xf numFmtId="49" fontId="5" fillId="2" borderId="5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5" fillId="2" borderId="22" xfId="0" applyNumberFormat="1" applyFont="1" applyFill="1" applyBorder="1" applyAlignment="1">
      <alignment horizontal="center" vertical="top" wrapText="1"/>
    </xf>
    <xf numFmtId="49" fontId="4" fillId="6" borderId="20" xfId="0" applyNumberFormat="1" applyFont="1" applyFill="1" applyBorder="1" applyAlignment="1">
      <alignment horizontal="center" vertical="top" wrapText="1"/>
    </xf>
    <xf numFmtId="3" fontId="1" fillId="2" borderId="5" xfId="0" applyNumberFormat="1" applyFont="1" applyFill="1" applyBorder="1" applyAlignment="1">
      <alignment horizontal="right" vertical="top"/>
    </xf>
    <xf numFmtId="3" fontId="6" fillId="0" borderId="23" xfId="0" applyNumberFormat="1" applyFont="1" applyFill="1" applyBorder="1" applyAlignment="1">
      <alignment horizontal="right" vertical="top"/>
    </xf>
    <xf numFmtId="3" fontId="4" fillId="0" borderId="8" xfId="0" applyNumberFormat="1" applyFont="1" applyFill="1" applyBorder="1" applyAlignment="1">
      <alignment horizontal="right" vertical="top"/>
    </xf>
    <xf numFmtId="3" fontId="4" fillId="5" borderId="8" xfId="0" applyNumberFormat="1" applyFont="1" applyFill="1" applyBorder="1" applyAlignment="1">
      <alignment horizontal="right" vertical="top"/>
    </xf>
    <xf numFmtId="3" fontId="6" fillId="0" borderId="8" xfId="0" applyNumberFormat="1" applyFont="1" applyFill="1" applyBorder="1" applyAlignment="1">
      <alignment horizontal="right" vertical="top"/>
    </xf>
    <xf numFmtId="3" fontId="4" fillId="5" borderId="24" xfId="0" applyNumberFormat="1" applyFont="1" applyFill="1" applyBorder="1" applyAlignment="1">
      <alignment horizontal="right" vertical="top"/>
    </xf>
    <xf numFmtId="3" fontId="4" fillId="4" borderId="8" xfId="0" applyNumberFormat="1" applyFont="1" applyFill="1" applyBorder="1" applyAlignment="1">
      <alignment horizontal="right" vertical="top"/>
    </xf>
    <xf numFmtId="3" fontId="6" fillId="0" borderId="18" xfId="0" applyNumberFormat="1" applyFont="1" applyFill="1" applyBorder="1" applyAlignment="1">
      <alignment horizontal="right" vertical="top"/>
    </xf>
    <xf numFmtId="3" fontId="4" fillId="0" borderId="11" xfId="0" applyNumberFormat="1" applyFont="1" applyFill="1" applyBorder="1" applyAlignment="1">
      <alignment horizontal="right" vertical="top"/>
    </xf>
    <xf numFmtId="3" fontId="4" fillId="5" borderId="11" xfId="0" applyNumberFormat="1" applyFont="1" applyFill="1" applyBorder="1" applyAlignment="1">
      <alignment horizontal="right" vertical="top"/>
    </xf>
    <xf numFmtId="3" fontId="6" fillId="0" borderId="11" xfId="0" applyNumberFormat="1" applyFont="1" applyFill="1" applyBorder="1" applyAlignment="1">
      <alignment horizontal="right" vertical="top"/>
    </xf>
    <xf numFmtId="3" fontId="4" fillId="5" borderId="17" xfId="0" applyNumberFormat="1" applyFont="1" applyFill="1" applyBorder="1" applyAlignment="1">
      <alignment horizontal="right" vertical="top"/>
    </xf>
    <xf numFmtId="49" fontId="6" fillId="0" borderId="25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49" fontId="4" fillId="6" borderId="15" xfId="0" applyNumberFormat="1" applyFont="1" applyFill="1" applyBorder="1" applyAlignment="1">
      <alignment horizontal="center" vertical="top" wrapText="1"/>
    </xf>
    <xf numFmtId="49" fontId="5" fillId="3" borderId="6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49" fontId="6" fillId="0" borderId="8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top" wrapText="1"/>
    </xf>
    <xf numFmtId="49" fontId="4" fillId="6" borderId="8" xfId="0" applyNumberFormat="1" applyFont="1" applyFill="1" applyBorder="1" applyAlignment="1">
      <alignment horizontal="center" vertical="top" wrapText="1"/>
    </xf>
    <xf numFmtId="49" fontId="6" fillId="0" borderId="27" xfId="0" applyNumberFormat="1" applyFont="1" applyFill="1" applyBorder="1" applyAlignment="1">
      <alignment horizontal="center" vertical="top" wrapText="1"/>
    </xf>
    <xf numFmtId="49" fontId="9" fillId="0" borderId="8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5" fillId="2" borderId="28" xfId="0" applyNumberFormat="1" applyFont="1" applyFill="1" applyBorder="1" applyAlignment="1">
      <alignment horizontal="center" vertical="top" wrapText="1"/>
    </xf>
    <xf numFmtId="49" fontId="5" fillId="2" borderId="29" xfId="0" applyNumberFormat="1" applyFont="1" applyFill="1" applyBorder="1" applyAlignment="1">
      <alignment horizontal="center" vertical="top" wrapText="1"/>
    </xf>
    <xf numFmtId="49" fontId="1" fillId="2" borderId="30" xfId="0" applyNumberFormat="1" applyFont="1" applyFill="1" applyBorder="1" applyAlignment="1">
      <alignment horizontal="center" vertical="top" wrapText="1"/>
    </xf>
    <xf numFmtId="49" fontId="1" fillId="2" borderId="28" xfId="0" applyNumberFormat="1" applyFont="1" applyFill="1" applyBorder="1" applyAlignment="1">
      <alignment horizontal="center" vertical="top" wrapText="1"/>
    </xf>
    <xf numFmtId="49" fontId="5" fillId="2" borderId="31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49" fontId="5" fillId="3" borderId="28" xfId="0" applyNumberFormat="1" applyFont="1" applyFill="1" applyBorder="1" applyAlignment="1">
      <alignment horizontal="center" vertical="center"/>
    </xf>
    <xf numFmtId="49" fontId="5" fillId="3" borderId="3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2" xfId="0" applyNumberFormat="1" applyFont="1" applyBorder="1" applyAlignment="1">
      <alignment vertical="center" wrapText="1"/>
    </xf>
    <xf numFmtId="165" fontId="4" fillId="4" borderId="32" xfId="1" applyNumberFormat="1" applyFont="1" applyFill="1" applyBorder="1" applyAlignment="1" applyProtection="1">
      <alignment vertical="top" wrapText="1"/>
      <protection hidden="1"/>
    </xf>
    <xf numFmtId="165" fontId="4" fillId="0" borderId="32" xfId="1" applyNumberFormat="1" applyFont="1" applyFill="1" applyBorder="1" applyAlignment="1" applyProtection="1">
      <alignment vertical="top" wrapText="1"/>
      <protection hidden="1"/>
    </xf>
    <xf numFmtId="165" fontId="4" fillId="4" borderId="33" xfId="1" applyNumberFormat="1" applyFont="1" applyFill="1" applyBorder="1" applyAlignment="1" applyProtection="1">
      <alignment vertical="top" wrapText="1"/>
      <protection hidden="1"/>
    </xf>
    <xf numFmtId="49" fontId="4" fillId="0" borderId="34" xfId="0" applyNumberFormat="1" applyFont="1" applyFill="1" applyBorder="1" applyAlignment="1">
      <alignment horizontal="left" vertical="top" wrapText="1"/>
    </xf>
    <xf numFmtId="49" fontId="4" fillId="0" borderId="35" xfId="0" applyNumberFormat="1" applyFont="1" applyFill="1" applyBorder="1" applyAlignment="1">
      <alignment horizontal="center" vertical="top" wrapText="1"/>
    </xf>
    <xf numFmtId="3" fontId="4" fillId="5" borderId="36" xfId="0" applyNumberFormat="1" applyFont="1" applyFill="1" applyBorder="1" applyAlignment="1">
      <alignment horizontal="right" vertical="top"/>
    </xf>
    <xf numFmtId="3" fontId="4" fillId="5" borderId="35" xfId="0" applyNumberFormat="1" applyFont="1" applyFill="1" applyBorder="1" applyAlignment="1">
      <alignment horizontal="right" vertical="top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4" borderId="20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4" fillId="0" borderId="37" xfId="0" applyNumberFormat="1" applyFont="1" applyFill="1" applyBorder="1" applyAlignment="1">
      <alignment horizontal="center" vertical="top" wrapText="1"/>
    </xf>
    <xf numFmtId="49" fontId="4" fillId="0" borderId="38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 applyProtection="1">
      <alignment horizontal="center" vertical="top" wrapText="1"/>
      <protection locked="0"/>
    </xf>
    <xf numFmtId="3" fontId="4" fillId="5" borderId="39" xfId="0" applyNumberFormat="1" applyFont="1" applyFill="1" applyBorder="1" applyAlignment="1">
      <alignment horizontal="right" vertical="top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right" vertical="top"/>
    </xf>
    <xf numFmtId="49" fontId="3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right" vertical="top"/>
    </xf>
    <xf numFmtId="49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4" fillId="4" borderId="7" xfId="0" applyNumberFormat="1" applyFont="1" applyFill="1" applyBorder="1" applyAlignment="1">
      <alignment horizontal="right" vertical="top"/>
    </xf>
    <xf numFmtId="49" fontId="6" fillId="0" borderId="1" xfId="0" applyNumberFormat="1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right" vertical="top"/>
    </xf>
    <xf numFmtId="49" fontId="4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horizontal="right" vertical="top"/>
    </xf>
    <xf numFmtId="49" fontId="6" fillId="0" borderId="1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right" vertical="top"/>
    </xf>
    <xf numFmtId="164" fontId="6" fillId="0" borderId="1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wrapText="1"/>
    </xf>
    <xf numFmtId="49" fontId="3" fillId="0" borderId="22" xfId="0" applyNumberFormat="1" applyFont="1" applyBorder="1" applyAlignment="1">
      <alignment horizontal="center"/>
    </xf>
    <xf numFmtId="0" fontId="3" fillId="0" borderId="22" xfId="0" applyFont="1" applyBorder="1"/>
    <xf numFmtId="1" fontId="3" fillId="0" borderId="0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/>
    </xf>
    <xf numFmtId="1" fontId="3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33CC33"/>
      <color rgb="FFFFFFCC"/>
      <color rgb="FFFFFF99"/>
      <color rgb="FF0000FF"/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454"/>
  <sheetViews>
    <sheetView tabSelected="1" view="pageBreakPreview" zoomScale="69" zoomScaleNormal="70" zoomScaleSheetLayoutView="69" workbookViewId="0">
      <selection activeCell="G7" sqref="G7"/>
    </sheetView>
  </sheetViews>
  <sheetFormatPr defaultColWidth="9" defaultRowHeight="18"/>
  <cols>
    <col min="1" max="1" width="41.5" style="4" customWidth="1"/>
    <col min="2" max="2" width="4.69921875" style="2" customWidth="1"/>
    <col min="3" max="4" width="4" style="2" customWidth="1"/>
    <col min="5" max="5" width="14.5" style="2" customWidth="1"/>
    <col min="6" max="6" width="4.69921875" style="2" customWidth="1"/>
    <col min="7" max="7" width="13.09765625" style="1" customWidth="1"/>
    <col min="8" max="8" width="17" style="1" customWidth="1"/>
    <col min="9" max="16384" width="9" style="1"/>
  </cols>
  <sheetData>
    <row r="1" spans="1:8">
      <c r="F1" s="140" t="s">
        <v>184</v>
      </c>
      <c r="G1" s="140"/>
      <c r="H1" s="140"/>
    </row>
    <row r="2" spans="1:8" ht="86.4" customHeight="1">
      <c r="F2" s="141" t="s">
        <v>187</v>
      </c>
      <c r="G2" s="142"/>
      <c r="H2" s="142"/>
    </row>
    <row r="3" spans="1:8">
      <c r="F3" s="137"/>
    </row>
    <row r="4" spans="1:8" ht="58.95" customHeight="1">
      <c r="A4" s="139" t="s">
        <v>185</v>
      </c>
      <c r="B4" s="139"/>
      <c r="C4" s="139"/>
      <c r="D4" s="139"/>
      <c r="E4" s="139"/>
      <c r="F4" s="139"/>
      <c r="G4" s="139"/>
      <c r="H4" s="139"/>
    </row>
    <row r="6" spans="1:8" s="3" customFormat="1" ht="59.25" customHeight="1">
      <c r="A6" s="138" t="s">
        <v>118</v>
      </c>
      <c r="B6" s="138" t="s">
        <v>6</v>
      </c>
      <c r="C6" s="138" t="s">
        <v>0</v>
      </c>
      <c r="D6" s="138" t="s">
        <v>1</v>
      </c>
      <c r="E6" s="138" t="s">
        <v>2</v>
      </c>
      <c r="F6" s="138" t="s">
        <v>3</v>
      </c>
      <c r="G6" s="143" t="s">
        <v>186</v>
      </c>
      <c r="H6" s="143"/>
    </row>
    <row r="7" spans="1:8" s="3" customFormat="1" ht="72">
      <c r="A7" s="138"/>
      <c r="B7" s="138"/>
      <c r="C7" s="138"/>
      <c r="D7" s="138"/>
      <c r="E7" s="138"/>
      <c r="F7" s="138"/>
      <c r="G7" s="34" t="s">
        <v>99</v>
      </c>
      <c r="H7" s="34" t="s">
        <v>100</v>
      </c>
    </row>
    <row r="8" spans="1:8" s="5" customFormat="1" ht="69.599999999999994">
      <c r="A8" s="35" t="s">
        <v>124</v>
      </c>
      <c r="B8" s="91" t="s">
        <v>13</v>
      </c>
      <c r="C8" s="89"/>
      <c r="D8" s="89"/>
      <c r="E8" s="92"/>
      <c r="F8" s="51"/>
      <c r="G8" s="36">
        <f>SUBTOTAL(9,G9:G76)</f>
        <v>86835</v>
      </c>
      <c r="H8" s="36">
        <f t="shared" ref="H8" si="0">SUBTOTAL(9,H9:H76)</f>
        <v>52862</v>
      </c>
    </row>
    <row r="9" spans="1:8" s="6" customFormat="1" ht="17.399999999999999">
      <c r="A9" s="39" t="s">
        <v>7</v>
      </c>
      <c r="B9" s="71" t="s">
        <v>13</v>
      </c>
      <c r="C9" s="87" t="s">
        <v>8</v>
      </c>
      <c r="D9" s="85"/>
      <c r="E9" s="33"/>
      <c r="F9" s="79"/>
      <c r="G9" s="66">
        <f>SUBTOTAL(9,G10:G21)</f>
        <v>13301</v>
      </c>
      <c r="H9" s="66">
        <f>SUBTOTAL(9,H10:H21)</f>
        <v>1759</v>
      </c>
    </row>
    <row r="10" spans="1:8" s="8" customFormat="1">
      <c r="A10" s="40" t="s">
        <v>12</v>
      </c>
      <c r="B10" s="72" t="s">
        <v>13</v>
      </c>
      <c r="C10" s="7" t="s">
        <v>8</v>
      </c>
      <c r="D10" s="54" t="s">
        <v>70</v>
      </c>
      <c r="E10" s="7"/>
      <c r="F10" s="80"/>
      <c r="G10" s="67">
        <f>SUBTOTAL(9,G11:G21)</f>
        <v>13301</v>
      </c>
      <c r="H10" s="67">
        <f>SUBTOTAL(9,H11:H21)</f>
        <v>1759</v>
      </c>
    </row>
    <row r="11" spans="1:8" s="8" customFormat="1" ht="108">
      <c r="A11" s="41" t="s">
        <v>114</v>
      </c>
      <c r="B11" s="72" t="s">
        <v>13</v>
      </c>
      <c r="C11" s="7" t="s">
        <v>8</v>
      </c>
      <c r="D11" s="54" t="s">
        <v>70</v>
      </c>
      <c r="E11" s="7" t="s">
        <v>127</v>
      </c>
      <c r="F11" s="80"/>
      <c r="G11" s="67">
        <f>SUBTOTAL(9,G12:G13)</f>
        <v>4952</v>
      </c>
      <c r="H11" s="67">
        <f>SUBTOTAL(9,H12:H13)</f>
        <v>1759</v>
      </c>
    </row>
    <row r="12" spans="1:8" s="8" customFormat="1" ht="54">
      <c r="A12" s="40" t="s">
        <v>83</v>
      </c>
      <c r="B12" s="72" t="s">
        <v>13</v>
      </c>
      <c r="C12" s="7" t="s">
        <v>8</v>
      </c>
      <c r="D12" s="54" t="s">
        <v>70</v>
      </c>
      <c r="E12" s="7" t="s">
        <v>127</v>
      </c>
      <c r="F12" s="80" t="s">
        <v>80</v>
      </c>
      <c r="G12" s="68">
        <v>4823</v>
      </c>
      <c r="H12" s="62">
        <v>1759</v>
      </c>
    </row>
    <row r="13" spans="1:8" s="8" customFormat="1" ht="36">
      <c r="A13" s="40" t="s">
        <v>84</v>
      </c>
      <c r="B13" s="72" t="s">
        <v>13</v>
      </c>
      <c r="C13" s="7" t="s">
        <v>8</v>
      </c>
      <c r="D13" s="54" t="s">
        <v>70</v>
      </c>
      <c r="E13" s="7" t="s">
        <v>127</v>
      </c>
      <c r="F13" s="80" t="s">
        <v>81</v>
      </c>
      <c r="G13" s="68">
        <v>129</v>
      </c>
      <c r="H13" s="62"/>
    </row>
    <row r="14" spans="1:8" s="8" customFormat="1" ht="75" hidden="1" customHeight="1">
      <c r="A14" s="41" t="s">
        <v>168</v>
      </c>
      <c r="B14" s="72" t="s">
        <v>13</v>
      </c>
      <c r="C14" s="7" t="s">
        <v>8</v>
      </c>
      <c r="D14" s="54" t="s">
        <v>70</v>
      </c>
      <c r="E14" s="7" t="s">
        <v>167</v>
      </c>
      <c r="F14" s="80"/>
      <c r="G14" s="67">
        <f>SUBTOTAL(9,G15)</f>
        <v>0</v>
      </c>
      <c r="H14" s="67"/>
    </row>
    <row r="15" spans="1:8" s="8" customFormat="1" ht="54" hidden="1">
      <c r="A15" s="40" t="s">
        <v>83</v>
      </c>
      <c r="B15" s="72" t="s">
        <v>13</v>
      </c>
      <c r="C15" s="7" t="s">
        <v>8</v>
      </c>
      <c r="D15" s="54" t="s">
        <v>70</v>
      </c>
      <c r="E15" s="7" t="s">
        <v>167</v>
      </c>
      <c r="F15" s="80" t="s">
        <v>80</v>
      </c>
      <c r="G15" s="68"/>
      <c r="H15" s="62"/>
    </row>
    <row r="16" spans="1:8" s="8" customFormat="1" ht="72">
      <c r="A16" s="99" t="s">
        <v>156</v>
      </c>
      <c r="B16" s="72" t="s">
        <v>13</v>
      </c>
      <c r="C16" s="7" t="s">
        <v>8</v>
      </c>
      <c r="D16" s="54" t="s">
        <v>70</v>
      </c>
      <c r="E16" s="97" t="s">
        <v>132</v>
      </c>
      <c r="F16" s="80"/>
      <c r="G16" s="67">
        <f>SUBTOTAL(9,G17)</f>
        <v>23</v>
      </c>
      <c r="H16" s="61"/>
    </row>
    <row r="17" spans="1:8" s="8" customFormat="1" ht="54">
      <c r="A17" s="44" t="s">
        <v>83</v>
      </c>
      <c r="B17" s="72" t="s">
        <v>13</v>
      </c>
      <c r="C17" s="7" t="s">
        <v>8</v>
      </c>
      <c r="D17" s="54" t="s">
        <v>70</v>
      </c>
      <c r="E17" s="97" t="s">
        <v>132</v>
      </c>
      <c r="F17" s="80" t="s">
        <v>80</v>
      </c>
      <c r="G17" s="68">
        <v>23</v>
      </c>
      <c r="H17" s="62"/>
    </row>
    <row r="18" spans="1:8" s="8" customFormat="1" ht="36">
      <c r="A18" s="40" t="s">
        <v>117</v>
      </c>
      <c r="B18" s="72" t="s">
        <v>13</v>
      </c>
      <c r="C18" s="7" t="s">
        <v>8</v>
      </c>
      <c r="D18" s="54" t="s">
        <v>70</v>
      </c>
      <c r="E18" s="97" t="s">
        <v>126</v>
      </c>
      <c r="F18" s="80"/>
      <c r="G18" s="67">
        <f>SUBTOTAL(9,G19:G21)</f>
        <v>8326</v>
      </c>
      <c r="H18" s="67"/>
    </row>
    <row r="19" spans="1:8" s="8" customFormat="1" ht="54">
      <c r="A19" s="40" t="s">
        <v>96</v>
      </c>
      <c r="B19" s="72" t="s">
        <v>13</v>
      </c>
      <c r="C19" s="7" t="s">
        <v>8</v>
      </c>
      <c r="D19" s="54" t="s">
        <v>70</v>
      </c>
      <c r="E19" s="97" t="s">
        <v>126</v>
      </c>
      <c r="F19" s="80" t="s">
        <v>79</v>
      </c>
      <c r="G19" s="68">
        <v>7787</v>
      </c>
      <c r="H19" s="62"/>
    </row>
    <row r="20" spans="1:8" s="8" customFormat="1" ht="54">
      <c r="A20" s="40" t="s">
        <v>83</v>
      </c>
      <c r="B20" s="72" t="s">
        <v>13</v>
      </c>
      <c r="C20" s="7" t="s">
        <v>8</v>
      </c>
      <c r="D20" s="54" t="s">
        <v>70</v>
      </c>
      <c r="E20" s="97" t="s">
        <v>126</v>
      </c>
      <c r="F20" s="80" t="s">
        <v>80</v>
      </c>
      <c r="G20" s="68">
        <v>539</v>
      </c>
      <c r="H20" s="62"/>
    </row>
    <row r="21" spans="1:8" s="8" customFormat="1" ht="36">
      <c r="A21" s="40" t="s">
        <v>84</v>
      </c>
      <c r="B21" s="72" t="s">
        <v>13</v>
      </c>
      <c r="C21" s="7" t="s">
        <v>8</v>
      </c>
      <c r="D21" s="54" t="s">
        <v>70</v>
      </c>
      <c r="E21" s="97" t="s">
        <v>126</v>
      </c>
      <c r="F21" s="80" t="s">
        <v>81</v>
      </c>
      <c r="G21" s="68"/>
      <c r="H21" s="62"/>
    </row>
    <row r="22" spans="1:8" s="8" customFormat="1" ht="34.799999999999997">
      <c r="A22" s="43" t="s">
        <v>28</v>
      </c>
      <c r="B22" s="73" t="s">
        <v>13</v>
      </c>
      <c r="C22" s="9" t="s">
        <v>10</v>
      </c>
      <c r="D22" s="55"/>
      <c r="E22" s="9"/>
      <c r="F22" s="81"/>
      <c r="G22" s="69">
        <f>SUBTOTAL(9,G23:G25)</f>
        <v>1300</v>
      </c>
      <c r="H22" s="69"/>
    </row>
    <row r="23" spans="1:8" s="8" customFormat="1" ht="54">
      <c r="A23" s="40" t="s">
        <v>63</v>
      </c>
      <c r="B23" s="72" t="s">
        <v>13</v>
      </c>
      <c r="C23" s="7" t="s">
        <v>10</v>
      </c>
      <c r="D23" s="54" t="s">
        <v>11</v>
      </c>
      <c r="E23" s="7"/>
      <c r="F23" s="80"/>
      <c r="G23" s="67">
        <f>SUBTOTAL(9,G24:G28)</f>
        <v>1300</v>
      </c>
      <c r="H23" s="67"/>
    </row>
    <row r="24" spans="1:8" s="8" customFormat="1" ht="98.25" customHeight="1">
      <c r="A24" s="42" t="s">
        <v>111</v>
      </c>
      <c r="B24" s="72" t="s">
        <v>13</v>
      </c>
      <c r="C24" s="7" t="s">
        <v>10</v>
      </c>
      <c r="D24" s="54" t="s">
        <v>11</v>
      </c>
      <c r="E24" s="97" t="s">
        <v>134</v>
      </c>
      <c r="F24" s="80"/>
      <c r="G24" s="67">
        <f>SUBTOTAL(9,G25:G26)</f>
        <v>1300</v>
      </c>
      <c r="H24" s="67"/>
    </row>
    <row r="25" spans="1:8" s="8" customFormat="1">
      <c r="A25" s="40" t="s">
        <v>56</v>
      </c>
      <c r="B25" s="72" t="s">
        <v>13</v>
      </c>
      <c r="C25" s="7" t="s">
        <v>10</v>
      </c>
      <c r="D25" s="54" t="s">
        <v>11</v>
      </c>
      <c r="E25" s="97" t="s">
        <v>134</v>
      </c>
      <c r="F25" s="80" t="s">
        <v>97</v>
      </c>
      <c r="G25" s="68">
        <v>1300</v>
      </c>
      <c r="H25" s="62"/>
    </row>
    <row r="26" spans="1:8" s="14" customFormat="1">
      <c r="A26" s="43" t="s">
        <v>16</v>
      </c>
      <c r="B26" s="73" t="s">
        <v>13</v>
      </c>
      <c r="C26" s="9" t="s">
        <v>14</v>
      </c>
      <c r="D26" s="55"/>
      <c r="E26" s="9"/>
      <c r="F26" s="81"/>
      <c r="G26" s="69">
        <f>SUBTOTAL(9,G27:G34)</f>
        <v>650</v>
      </c>
      <c r="H26" s="69">
        <f>SUBTOTAL(9,H27:H34)</f>
        <v>414</v>
      </c>
    </row>
    <row r="27" spans="1:8" s="14" customFormat="1" hidden="1">
      <c r="A27" s="40" t="s">
        <v>31</v>
      </c>
      <c r="B27" s="72" t="s">
        <v>13</v>
      </c>
      <c r="C27" s="7" t="s">
        <v>14</v>
      </c>
      <c r="D27" s="54" t="s">
        <v>30</v>
      </c>
      <c r="E27" s="7"/>
      <c r="F27" s="80"/>
      <c r="G27" s="67">
        <f>SUBTOTAL(9,G28:G29)</f>
        <v>0</v>
      </c>
      <c r="H27" s="67">
        <f>SUBTOTAL(9,H28:H29)</f>
        <v>0</v>
      </c>
    </row>
    <row r="28" spans="1:8" s="14" customFormat="1" ht="131.25" hidden="1" customHeight="1">
      <c r="A28" s="41" t="s">
        <v>114</v>
      </c>
      <c r="B28" s="72" t="s">
        <v>13</v>
      </c>
      <c r="C28" s="7" t="s">
        <v>14</v>
      </c>
      <c r="D28" s="54" t="s">
        <v>30</v>
      </c>
      <c r="E28" s="97" t="s">
        <v>127</v>
      </c>
      <c r="F28" s="80"/>
      <c r="G28" s="67">
        <f>SUBTOTAL(9,G29:G29)</f>
        <v>0</v>
      </c>
      <c r="H28" s="67">
        <f>SUBTOTAL(9,H29:H29)</f>
        <v>0</v>
      </c>
    </row>
    <row r="29" spans="1:8" s="14" customFormat="1" ht="54" hidden="1">
      <c r="A29" s="40" t="s">
        <v>83</v>
      </c>
      <c r="B29" s="72" t="s">
        <v>13</v>
      </c>
      <c r="C29" s="7" t="s">
        <v>14</v>
      </c>
      <c r="D29" s="54" t="s">
        <v>30</v>
      </c>
      <c r="E29" s="97" t="s">
        <v>127</v>
      </c>
      <c r="F29" s="80" t="s">
        <v>80</v>
      </c>
      <c r="G29" s="68"/>
      <c r="H29" s="68"/>
    </row>
    <row r="30" spans="1:8" s="14" customFormat="1" ht="36">
      <c r="A30" s="44" t="s">
        <v>17</v>
      </c>
      <c r="B30" s="72" t="s">
        <v>13</v>
      </c>
      <c r="C30" s="7" t="s">
        <v>14</v>
      </c>
      <c r="D30" s="54" t="s">
        <v>15</v>
      </c>
      <c r="E30" s="7"/>
      <c r="F30" s="80"/>
      <c r="G30" s="67">
        <f>SUBTOTAL(9,G31:G34)</f>
        <v>650</v>
      </c>
      <c r="H30" s="67">
        <f>SUBTOTAL(9,H31:H34)</f>
        <v>414</v>
      </c>
    </row>
    <row r="31" spans="1:8" s="18" customFormat="1" ht="141" customHeight="1">
      <c r="A31" s="41" t="s">
        <v>114</v>
      </c>
      <c r="B31" s="72" t="s">
        <v>13</v>
      </c>
      <c r="C31" s="7" t="s">
        <v>14</v>
      </c>
      <c r="D31" s="54" t="s">
        <v>15</v>
      </c>
      <c r="E31" s="7" t="s">
        <v>127</v>
      </c>
      <c r="F31" s="80"/>
      <c r="G31" s="67">
        <f>SUBTOTAL(9,G32)</f>
        <v>650</v>
      </c>
      <c r="H31" s="67">
        <f>SUBTOTAL(9,H32)</f>
        <v>414</v>
      </c>
    </row>
    <row r="32" spans="1:8" s="14" customFormat="1" ht="54">
      <c r="A32" s="40" t="s">
        <v>83</v>
      </c>
      <c r="B32" s="72" t="s">
        <v>13</v>
      </c>
      <c r="C32" s="7" t="s">
        <v>14</v>
      </c>
      <c r="D32" s="54" t="s">
        <v>15</v>
      </c>
      <c r="E32" s="7" t="s">
        <v>127</v>
      </c>
      <c r="F32" s="80" t="s">
        <v>80</v>
      </c>
      <c r="G32" s="68">
        <v>650</v>
      </c>
      <c r="H32" s="62">
        <v>414</v>
      </c>
    </row>
    <row r="33" spans="1:8" s="14" customFormat="1" ht="72" hidden="1">
      <c r="A33" s="98" t="s">
        <v>162</v>
      </c>
      <c r="B33" s="72" t="s">
        <v>13</v>
      </c>
      <c r="C33" s="7" t="s">
        <v>14</v>
      </c>
      <c r="D33" s="54" t="s">
        <v>15</v>
      </c>
      <c r="E33" s="7" t="s">
        <v>149</v>
      </c>
      <c r="F33" s="80"/>
      <c r="G33" s="67">
        <f>SUBTOTAL(9,G34)</f>
        <v>0</v>
      </c>
      <c r="H33" s="67"/>
    </row>
    <row r="34" spans="1:8" s="14" customFormat="1" ht="54" hidden="1">
      <c r="A34" s="40" t="s">
        <v>83</v>
      </c>
      <c r="B34" s="72" t="s">
        <v>13</v>
      </c>
      <c r="C34" s="7" t="s">
        <v>14</v>
      </c>
      <c r="D34" s="54" t="s">
        <v>15</v>
      </c>
      <c r="E34" s="7" t="s">
        <v>149</v>
      </c>
      <c r="F34" s="80" t="s">
        <v>80</v>
      </c>
      <c r="G34" s="68">
        <f>200-200</f>
        <v>0</v>
      </c>
      <c r="H34" s="62"/>
    </row>
    <row r="35" spans="1:8" s="14" customFormat="1">
      <c r="A35" s="43" t="s">
        <v>32</v>
      </c>
      <c r="B35" s="73" t="s">
        <v>13</v>
      </c>
      <c r="C35" s="9" t="s">
        <v>33</v>
      </c>
      <c r="D35" s="55"/>
      <c r="E35" s="9"/>
      <c r="F35" s="81"/>
      <c r="G35" s="69">
        <f>SUBTOTAL(9,G36:G45)</f>
        <v>525</v>
      </c>
      <c r="H35" s="69"/>
    </row>
    <row r="36" spans="1:8" s="14" customFormat="1">
      <c r="A36" s="40" t="s">
        <v>69</v>
      </c>
      <c r="B36" s="72" t="s">
        <v>13</v>
      </c>
      <c r="C36" s="7" t="s">
        <v>33</v>
      </c>
      <c r="D36" s="54" t="s">
        <v>8</v>
      </c>
      <c r="E36" s="7"/>
      <c r="F36" s="80"/>
      <c r="G36" s="67">
        <f>SUBTOTAL(9,G37:G38)</f>
        <v>200</v>
      </c>
      <c r="H36" s="67"/>
    </row>
    <row r="37" spans="1:8" s="14" customFormat="1" ht="108">
      <c r="A37" s="41" t="s">
        <v>114</v>
      </c>
      <c r="B37" s="72" t="s">
        <v>13</v>
      </c>
      <c r="C37" s="7" t="s">
        <v>33</v>
      </c>
      <c r="D37" s="54" t="s">
        <v>8</v>
      </c>
      <c r="E37" s="97" t="s">
        <v>127</v>
      </c>
      <c r="F37" s="80"/>
      <c r="G37" s="67">
        <f>SUBTOTAL(9,G38)</f>
        <v>200</v>
      </c>
      <c r="H37" s="61"/>
    </row>
    <row r="38" spans="1:8" s="14" customFormat="1" ht="72">
      <c r="A38" s="44" t="s">
        <v>90</v>
      </c>
      <c r="B38" s="72" t="s">
        <v>13</v>
      </c>
      <c r="C38" s="7" t="s">
        <v>33</v>
      </c>
      <c r="D38" s="54" t="s">
        <v>8</v>
      </c>
      <c r="E38" s="97" t="s">
        <v>127</v>
      </c>
      <c r="F38" s="80" t="s">
        <v>89</v>
      </c>
      <c r="G38" s="68">
        <v>200</v>
      </c>
      <c r="H38" s="62"/>
    </row>
    <row r="39" spans="1:8">
      <c r="A39" s="40" t="s">
        <v>34</v>
      </c>
      <c r="B39" s="72" t="s">
        <v>13</v>
      </c>
      <c r="C39" s="7" t="s">
        <v>33</v>
      </c>
      <c r="D39" s="54" t="s">
        <v>9</v>
      </c>
      <c r="E39" s="7"/>
      <c r="F39" s="80"/>
      <c r="G39" s="67">
        <f>SUBTOTAL(9,G40:G42)</f>
        <v>325</v>
      </c>
      <c r="H39" s="67"/>
    </row>
    <row r="40" spans="1:8" s="16" customFormat="1" ht="131.25" customHeight="1">
      <c r="A40" s="41" t="s">
        <v>114</v>
      </c>
      <c r="B40" s="72" t="s">
        <v>13</v>
      </c>
      <c r="C40" s="7" t="s">
        <v>33</v>
      </c>
      <c r="D40" s="54" t="s">
        <v>9</v>
      </c>
      <c r="E40" s="97" t="s">
        <v>127</v>
      </c>
      <c r="F40" s="80"/>
      <c r="G40" s="67">
        <f>SUBTOTAL(9,G41:G42)</f>
        <v>325</v>
      </c>
      <c r="H40" s="67"/>
    </row>
    <row r="41" spans="1:8" s="16" customFormat="1" ht="54" hidden="1">
      <c r="A41" s="40" t="s">
        <v>83</v>
      </c>
      <c r="B41" s="72" t="s">
        <v>13</v>
      </c>
      <c r="C41" s="7" t="s">
        <v>33</v>
      </c>
      <c r="D41" s="54" t="s">
        <v>9</v>
      </c>
      <c r="E41" s="97" t="s">
        <v>127</v>
      </c>
      <c r="F41" s="80" t="s">
        <v>80</v>
      </c>
      <c r="G41" s="68"/>
      <c r="H41" s="62"/>
    </row>
    <row r="42" spans="1:8" s="16" customFormat="1" ht="72">
      <c r="A42" s="44" t="s">
        <v>90</v>
      </c>
      <c r="B42" s="72" t="s">
        <v>13</v>
      </c>
      <c r="C42" s="7" t="s">
        <v>33</v>
      </c>
      <c r="D42" s="54" t="s">
        <v>9</v>
      </c>
      <c r="E42" s="97" t="s">
        <v>127</v>
      </c>
      <c r="F42" s="80" t="s">
        <v>89</v>
      </c>
      <c r="G42" s="68">
        <v>325</v>
      </c>
      <c r="H42" s="62"/>
    </row>
    <row r="43" spans="1:8" s="16" customFormat="1" hidden="1">
      <c r="A43" s="40" t="s">
        <v>35</v>
      </c>
      <c r="B43" s="72" t="s">
        <v>13</v>
      </c>
      <c r="C43" s="7" t="s">
        <v>33</v>
      </c>
      <c r="D43" s="54" t="s">
        <v>10</v>
      </c>
      <c r="E43" s="7"/>
      <c r="F43" s="80"/>
      <c r="G43" s="67">
        <f>SUBTOTAL(9,G44:G45)</f>
        <v>0</v>
      </c>
      <c r="H43" s="67"/>
    </row>
    <row r="44" spans="1:8" s="16" customFormat="1" ht="131.25" hidden="1" customHeight="1">
      <c r="A44" s="41" t="s">
        <v>114</v>
      </c>
      <c r="B44" s="72" t="s">
        <v>13</v>
      </c>
      <c r="C44" s="7" t="s">
        <v>33</v>
      </c>
      <c r="D44" s="54" t="s">
        <v>10</v>
      </c>
      <c r="E44" s="97" t="s">
        <v>127</v>
      </c>
      <c r="F44" s="80"/>
      <c r="G44" s="67">
        <f>SUBTOTAL(9,G45)</f>
        <v>0</v>
      </c>
      <c r="H44" s="67"/>
    </row>
    <row r="45" spans="1:8" s="16" customFormat="1" ht="54" hidden="1">
      <c r="A45" s="40" t="s">
        <v>83</v>
      </c>
      <c r="B45" s="72" t="s">
        <v>13</v>
      </c>
      <c r="C45" s="7" t="s">
        <v>33</v>
      </c>
      <c r="D45" s="54" t="s">
        <v>10</v>
      </c>
      <c r="E45" s="97" t="s">
        <v>127</v>
      </c>
      <c r="F45" s="80" t="s">
        <v>80</v>
      </c>
      <c r="G45" s="68"/>
      <c r="H45" s="62"/>
    </row>
    <row r="46" spans="1:8">
      <c r="A46" s="43" t="s">
        <v>40</v>
      </c>
      <c r="B46" s="73">
        <v>605</v>
      </c>
      <c r="C46" s="9" t="s">
        <v>22</v>
      </c>
      <c r="D46" s="55"/>
      <c r="E46" s="9"/>
      <c r="F46" s="81"/>
      <c r="G46" s="69">
        <f>SUBTOTAL(9,G47:G68)</f>
        <v>59577</v>
      </c>
      <c r="H46" s="69">
        <f t="shared" ref="H46" si="1">SUBTOTAL(9,H47:H68)</f>
        <v>40507</v>
      </c>
    </row>
    <row r="47" spans="1:8" s="11" customFormat="1">
      <c r="A47" s="40" t="s">
        <v>41</v>
      </c>
      <c r="B47" s="72">
        <v>605</v>
      </c>
      <c r="C47" s="7" t="s">
        <v>22</v>
      </c>
      <c r="D47" s="54" t="s">
        <v>8</v>
      </c>
      <c r="E47" s="7"/>
      <c r="F47" s="80"/>
      <c r="G47" s="67">
        <f>SUBTOTAL(9,G48:G55)</f>
        <v>20429</v>
      </c>
      <c r="H47" s="61">
        <f>SUBTOTAL(9,H48:H55)</f>
        <v>13076</v>
      </c>
    </row>
    <row r="48" spans="1:8" ht="108">
      <c r="A48" s="41" t="s">
        <v>114</v>
      </c>
      <c r="B48" s="72">
        <v>605</v>
      </c>
      <c r="C48" s="7" t="s">
        <v>22</v>
      </c>
      <c r="D48" s="54" t="s">
        <v>8</v>
      </c>
      <c r="E48" s="7" t="s">
        <v>127</v>
      </c>
      <c r="F48" s="80"/>
      <c r="G48" s="67">
        <f>SUBTOTAL(9,G49)</f>
        <v>19509</v>
      </c>
      <c r="H48" s="61">
        <f t="shared" ref="H48" si="2">SUBTOTAL(9,H49)</f>
        <v>12256</v>
      </c>
    </row>
    <row r="49" spans="1:8" ht="54">
      <c r="A49" s="40" t="s">
        <v>83</v>
      </c>
      <c r="B49" s="72">
        <v>605</v>
      </c>
      <c r="C49" s="7" t="s">
        <v>22</v>
      </c>
      <c r="D49" s="54" t="s">
        <v>8</v>
      </c>
      <c r="E49" s="7" t="s">
        <v>127</v>
      </c>
      <c r="F49" s="80" t="s">
        <v>80</v>
      </c>
      <c r="G49" s="68">
        <v>19509</v>
      </c>
      <c r="H49" s="62">
        <v>12256</v>
      </c>
    </row>
    <row r="50" spans="1:8" ht="79.5" customHeight="1">
      <c r="A50" s="41" t="s">
        <v>168</v>
      </c>
      <c r="B50" s="72" t="s">
        <v>13</v>
      </c>
      <c r="C50" s="7" t="s">
        <v>22</v>
      </c>
      <c r="D50" s="54" t="s">
        <v>8</v>
      </c>
      <c r="E50" s="7" t="s">
        <v>167</v>
      </c>
      <c r="F50" s="80"/>
      <c r="G50" s="67">
        <f>SUBTOTAL(9,G51)</f>
        <v>100</v>
      </c>
      <c r="H50" s="61"/>
    </row>
    <row r="51" spans="1:8" ht="54" customHeight="1">
      <c r="A51" s="40" t="s">
        <v>83</v>
      </c>
      <c r="B51" s="72" t="s">
        <v>13</v>
      </c>
      <c r="C51" s="7" t="s">
        <v>22</v>
      </c>
      <c r="D51" s="54" t="s">
        <v>8</v>
      </c>
      <c r="E51" s="7" t="s">
        <v>167</v>
      </c>
      <c r="F51" s="80" t="s">
        <v>80</v>
      </c>
      <c r="G51" s="68">
        <v>100</v>
      </c>
      <c r="H51" s="62"/>
    </row>
    <row r="52" spans="1:8" ht="90" hidden="1">
      <c r="A52" s="99" t="s">
        <v>153</v>
      </c>
      <c r="B52" s="72">
        <v>605</v>
      </c>
      <c r="C52" s="7" t="s">
        <v>22</v>
      </c>
      <c r="D52" s="54" t="s">
        <v>8</v>
      </c>
      <c r="E52" s="7" t="s">
        <v>128</v>
      </c>
      <c r="F52" s="80"/>
      <c r="G52" s="67">
        <f>SUBTOTAL(9,G53:G53)</f>
        <v>0</v>
      </c>
      <c r="H52" s="61"/>
    </row>
    <row r="53" spans="1:8" ht="54" hidden="1">
      <c r="A53" s="40" t="s">
        <v>83</v>
      </c>
      <c r="B53" s="72">
        <v>605</v>
      </c>
      <c r="C53" s="7" t="s">
        <v>22</v>
      </c>
      <c r="D53" s="54" t="s">
        <v>8</v>
      </c>
      <c r="E53" s="7" t="s">
        <v>128</v>
      </c>
      <c r="F53" s="80" t="s">
        <v>80</v>
      </c>
      <c r="G53" s="68">
        <f>560-560</f>
        <v>0</v>
      </c>
      <c r="H53" s="62"/>
    </row>
    <row r="54" spans="1:8" ht="72">
      <c r="A54" s="100" t="s">
        <v>154</v>
      </c>
      <c r="B54" s="72" t="s">
        <v>13</v>
      </c>
      <c r="C54" s="7" t="s">
        <v>22</v>
      </c>
      <c r="D54" s="54" t="s">
        <v>8</v>
      </c>
      <c r="E54" s="7" t="s">
        <v>129</v>
      </c>
      <c r="F54" s="80"/>
      <c r="G54" s="67">
        <f>SUBTOTAL(9,G55:G55)</f>
        <v>820</v>
      </c>
      <c r="H54" s="67">
        <f>SUBTOTAL(9,H55:H55)</f>
        <v>820</v>
      </c>
    </row>
    <row r="55" spans="1:8" ht="54">
      <c r="A55" s="40" t="s">
        <v>83</v>
      </c>
      <c r="B55" s="72" t="s">
        <v>13</v>
      </c>
      <c r="C55" s="7" t="s">
        <v>22</v>
      </c>
      <c r="D55" s="54" t="s">
        <v>8</v>
      </c>
      <c r="E55" s="7" t="s">
        <v>129</v>
      </c>
      <c r="F55" s="80" t="s">
        <v>80</v>
      </c>
      <c r="G55" s="68">
        <v>820</v>
      </c>
      <c r="H55" s="62">
        <v>820</v>
      </c>
    </row>
    <row r="56" spans="1:8">
      <c r="A56" s="40" t="s">
        <v>42</v>
      </c>
      <c r="B56" s="72">
        <v>605</v>
      </c>
      <c r="C56" s="7" t="s">
        <v>22</v>
      </c>
      <c r="D56" s="54" t="s">
        <v>9</v>
      </c>
      <c r="E56" s="7"/>
      <c r="F56" s="80"/>
      <c r="G56" s="67">
        <f>SUBTOTAL(9,G57:G62)</f>
        <v>37967</v>
      </c>
      <c r="H56" s="61">
        <f>SUBTOTAL(9,H57:H62)</f>
        <v>26660</v>
      </c>
    </row>
    <row r="57" spans="1:8" ht="108">
      <c r="A57" s="41" t="s">
        <v>114</v>
      </c>
      <c r="B57" s="72">
        <v>605</v>
      </c>
      <c r="C57" s="7" t="s">
        <v>22</v>
      </c>
      <c r="D57" s="54" t="s">
        <v>9</v>
      </c>
      <c r="E57" s="7" t="s">
        <v>127</v>
      </c>
      <c r="F57" s="80"/>
      <c r="G57" s="67">
        <f>SUBTOTAL(9,G58)</f>
        <v>37060</v>
      </c>
      <c r="H57" s="61">
        <f>SUBTOTAL(9,H58)</f>
        <v>25910</v>
      </c>
    </row>
    <row r="58" spans="1:8" s="11" customFormat="1" ht="54">
      <c r="A58" s="40" t="s">
        <v>83</v>
      </c>
      <c r="B58" s="72">
        <v>605</v>
      </c>
      <c r="C58" s="7" t="s">
        <v>22</v>
      </c>
      <c r="D58" s="54" t="s">
        <v>9</v>
      </c>
      <c r="E58" s="7" t="s">
        <v>127</v>
      </c>
      <c r="F58" s="80" t="s">
        <v>80</v>
      </c>
      <c r="G58" s="68">
        <v>37060</v>
      </c>
      <c r="H58" s="62">
        <v>25910</v>
      </c>
    </row>
    <row r="59" spans="1:8" s="11" customFormat="1" ht="72">
      <c r="A59" s="41" t="s">
        <v>168</v>
      </c>
      <c r="B59" s="72" t="s">
        <v>13</v>
      </c>
      <c r="C59" s="7" t="s">
        <v>22</v>
      </c>
      <c r="D59" s="54" t="s">
        <v>9</v>
      </c>
      <c r="E59" s="7" t="s">
        <v>167</v>
      </c>
      <c r="F59" s="80"/>
      <c r="G59" s="67">
        <f>SUBTOTAL(9,G60)</f>
        <v>99</v>
      </c>
      <c r="H59" s="61"/>
    </row>
    <row r="60" spans="1:8" s="11" customFormat="1" ht="54">
      <c r="A60" s="40" t="s">
        <v>83</v>
      </c>
      <c r="B60" s="72" t="s">
        <v>13</v>
      </c>
      <c r="C60" s="7" t="s">
        <v>22</v>
      </c>
      <c r="D60" s="54" t="s">
        <v>9</v>
      </c>
      <c r="E60" s="7" t="s">
        <v>167</v>
      </c>
      <c r="F60" s="80" t="s">
        <v>80</v>
      </c>
      <c r="G60" s="68">
        <v>99</v>
      </c>
      <c r="H60" s="62"/>
    </row>
    <row r="61" spans="1:8" ht="90">
      <c r="A61" s="99" t="s">
        <v>155</v>
      </c>
      <c r="B61" s="72" t="s">
        <v>13</v>
      </c>
      <c r="C61" s="7" t="s">
        <v>22</v>
      </c>
      <c r="D61" s="54" t="s">
        <v>9</v>
      </c>
      <c r="E61" s="7" t="s">
        <v>130</v>
      </c>
      <c r="F61" s="80"/>
      <c r="G61" s="67">
        <f>SUBTOTAL(9,G62)</f>
        <v>808</v>
      </c>
      <c r="H61" s="67">
        <f>SUBTOTAL(9,H62)</f>
        <v>750</v>
      </c>
    </row>
    <row r="62" spans="1:8" ht="54">
      <c r="A62" s="40" t="s">
        <v>83</v>
      </c>
      <c r="B62" s="72" t="s">
        <v>13</v>
      </c>
      <c r="C62" s="7" t="s">
        <v>22</v>
      </c>
      <c r="D62" s="54" t="s">
        <v>9</v>
      </c>
      <c r="E62" s="7" t="s">
        <v>130</v>
      </c>
      <c r="F62" s="80" t="s">
        <v>80</v>
      </c>
      <c r="G62" s="68">
        <v>808</v>
      </c>
      <c r="H62" s="62">
        <v>750</v>
      </c>
    </row>
    <row r="63" spans="1:8" ht="36" hidden="1">
      <c r="A63" s="40" t="s">
        <v>43</v>
      </c>
      <c r="B63" s="72" t="s">
        <v>13</v>
      </c>
      <c r="C63" s="7" t="s">
        <v>22</v>
      </c>
      <c r="D63" s="54" t="s">
        <v>22</v>
      </c>
      <c r="E63" s="7"/>
      <c r="F63" s="80"/>
      <c r="G63" s="67">
        <f>SUBTOTAL(9,G64:G65)</f>
        <v>0</v>
      </c>
      <c r="H63" s="67"/>
    </row>
    <row r="64" spans="1:8" ht="90" hidden="1">
      <c r="A64" s="99" t="s">
        <v>159</v>
      </c>
      <c r="B64" s="72" t="s">
        <v>13</v>
      </c>
      <c r="C64" s="7" t="s">
        <v>22</v>
      </c>
      <c r="D64" s="54" t="s">
        <v>22</v>
      </c>
      <c r="E64" s="7" t="s">
        <v>140</v>
      </c>
      <c r="F64" s="80"/>
      <c r="G64" s="67">
        <f>SUBTOTAL(9,G65:G65)</f>
        <v>0</v>
      </c>
      <c r="H64" s="67"/>
    </row>
    <row r="65" spans="1:8" ht="54" hidden="1">
      <c r="A65" s="40" t="s">
        <v>83</v>
      </c>
      <c r="B65" s="72" t="s">
        <v>13</v>
      </c>
      <c r="C65" s="7" t="s">
        <v>22</v>
      </c>
      <c r="D65" s="54" t="s">
        <v>22</v>
      </c>
      <c r="E65" s="7" t="s">
        <v>140</v>
      </c>
      <c r="F65" s="80" t="s">
        <v>80</v>
      </c>
      <c r="G65" s="68">
        <f>200-200</f>
        <v>0</v>
      </c>
      <c r="H65" s="62"/>
    </row>
    <row r="66" spans="1:8">
      <c r="A66" s="40" t="s">
        <v>173</v>
      </c>
      <c r="B66" s="72">
        <v>605</v>
      </c>
      <c r="C66" s="7" t="s">
        <v>22</v>
      </c>
      <c r="D66" s="54" t="s">
        <v>10</v>
      </c>
      <c r="E66" s="7"/>
      <c r="F66" s="80"/>
      <c r="G66" s="67">
        <f>SUBTOTAL(9,G67:G68)</f>
        <v>1181</v>
      </c>
      <c r="H66" s="67">
        <f t="shared" ref="H66" si="3">SUBTOTAL(9,H67:H68)</f>
        <v>771</v>
      </c>
    </row>
    <row r="67" spans="1:8" ht="108">
      <c r="A67" s="41" t="s">
        <v>114</v>
      </c>
      <c r="B67" s="72">
        <v>605</v>
      </c>
      <c r="C67" s="7" t="s">
        <v>22</v>
      </c>
      <c r="D67" s="54" t="s">
        <v>10</v>
      </c>
      <c r="E67" s="7" t="s">
        <v>127</v>
      </c>
      <c r="F67" s="80"/>
      <c r="G67" s="67">
        <f>SUBTOTAL(9,G68)</f>
        <v>1181</v>
      </c>
      <c r="H67" s="61">
        <f>SUBTOTAL(9,H68)</f>
        <v>771</v>
      </c>
    </row>
    <row r="68" spans="1:8" ht="54">
      <c r="A68" s="40" t="s">
        <v>83</v>
      </c>
      <c r="B68" s="72">
        <v>605</v>
      </c>
      <c r="C68" s="7" t="s">
        <v>22</v>
      </c>
      <c r="D68" s="54" t="s">
        <v>10</v>
      </c>
      <c r="E68" s="7" t="s">
        <v>127</v>
      </c>
      <c r="F68" s="80" t="s">
        <v>80</v>
      </c>
      <c r="G68" s="68">
        <v>1181</v>
      </c>
      <c r="H68" s="62">
        <v>771</v>
      </c>
    </row>
    <row r="69" spans="1:8" ht="37.5" customHeight="1">
      <c r="A69" s="45" t="s">
        <v>46</v>
      </c>
      <c r="B69" s="73" t="s">
        <v>13</v>
      </c>
      <c r="C69" s="9" t="s">
        <v>45</v>
      </c>
      <c r="D69" s="55"/>
      <c r="E69" s="9"/>
      <c r="F69" s="81"/>
      <c r="G69" s="69">
        <f>SUBTOTAL(9,G70:G76)</f>
        <v>11482</v>
      </c>
      <c r="H69" s="69">
        <f>SUBTOTAL(9,H70:H76)</f>
        <v>10182</v>
      </c>
    </row>
    <row r="70" spans="1:8" ht="18.75" customHeight="1">
      <c r="A70" s="46" t="s">
        <v>47</v>
      </c>
      <c r="B70" s="72" t="s">
        <v>13</v>
      </c>
      <c r="C70" s="7" t="s">
        <v>45</v>
      </c>
      <c r="D70" s="54" t="s">
        <v>10</v>
      </c>
      <c r="E70" s="7"/>
      <c r="F70" s="80"/>
      <c r="G70" s="67">
        <f>SUBTOTAL(9,G71:G73)</f>
        <v>1300</v>
      </c>
      <c r="H70" s="67"/>
    </row>
    <row r="71" spans="1:8" ht="75" customHeight="1">
      <c r="A71" s="41" t="s">
        <v>168</v>
      </c>
      <c r="B71" s="72" t="s">
        <v>13</v>
      </c>
      <c r="C71" s="7" t="s">
        <v>45</v>
      </c>
      <c r="D71" s="54" t="s">
        <v>10</v>
      </c>
      <c r="E71" s="97" t="s">
        <v>167</v>
      </c>
      <c r="F71" s="80"/>
      <c r="G71" s="67">
        <f>SUBTOTAL(9,G72:G73)</f>
        <v>1300</v>
      </c>
      <c r="H71" s="67"/>
    </row>
    <row r="72" spans="1:8" ht="18.75" hidden="1" customHeight="1">
      <c r="A72" s="40" t="s">
        <v>56</v>
      </c>
      <c r="B72" s="72" t="s">
        <v>13</v>
      </c>
      <c r="C72" s="7" t="s">
        <v>45</v>
      </c>
      <c r="D72" s="54" t="s">
        <v>10</v>
      </c>
      <c r="E72" s="97" t="s">
        <v>167</v>
      </c>
      <c r="F72" s="80" t="s">
        <v>97</v>
      </c>
      <c r="G72" s="68">
        <f>1300-1300</f>
        <v>0</v>
      </c>
      <c r="H72" s="62"/>
    </row>
    <row r="73" spans="1:8" ht="60.6" customHeight="1">
      <c r="A73" s="40" t="s">
        <v>83</v>
      </c>
      <c r="B73" s="72" t="s">
        <v>13</v>
      </c>
      <c r="C73" s="7" t="s">
        <v>45</v>
      </c>
      <c r="D73" s="54" t="s">
        <v>10</v>
      </c>
      <c r="E73" s="97" t="s">
        <v>167</v>
      </c>
      <c r="F73" s="80" t="s">
        <v>80</v>
      </c>
      <c r="G73" s="68">
        <v>1300</v>
      </c>
      <c r="H73" s="62"/>
    </row>
    <row r="74" spans="1:8">
      <c r="A74" s="46" t="s">
        <v>49</v>
      </c>
      <c r="B74" s="72" t="s">
        <v>13</v>
      </c>
      <c r="C74" s="7" t="s">
        <v>45</v>
      </c>
      <c r="D74" s="108" t="s">
        <v>14</v>
      </c>
      <c r="E74" s="7"/>
      <c r="F74" s="80"/>
      <c r="G74" s="67">
        <f>SUBTOTAL(9,G75:G76)</f>
        <v>10182</v>
      </c>
      <c r="H74" s="61">
        <f>SUBTOTAL(9,H75:H76)</f>
        <v>10182</v>
      </c>
    </row>
    <row r="75" spans="1:8" ht="36">
      <c r="A75" s="40" t="s">
        <v>117</v>
      </c>
      <c r="B75" s="72" t="s">
        <v>13</v>
      </c>
      <c r="C75" s="7" t="s">
        <v>45</v>
      </c>
      <c r="D75" s="54" t="s">
        <v>14</v>
      </c>
      <c r="E75" s="7" t="s">
        <v>126</v>
      </c>
      <c r="F75" s="80"/>
      <c r="G75" s="67">
        <f>SUBTOTAL(9,G76:G76)</f>
        <v>10182</v>
      </c>
      <c r="H75" s="61">
        <f>SUBTOTAL(9,H76:H76)</f>
        <v>10182</v>
      </c>
    </row>
    <row r="76" spans="1:8">
      <c r="A76" s="109" t="s">
        <v>56</v>
      </c>
      <c r="B76" s="74" t="s">
        <v>13</v>
      </c>
      <c r="C76" s="88" t="s">
        <v>45</v>
      </c>
      <c r="D76" s="56" t="s">
        <v>14</v>
      </c>
      <c r="E76" s="7" t="s">
        <v>126</v>
      </c>
      <c r="F76" s="82" t="s">
        <v>97</v>
      </c>
      <c r="G76" s="70">
        <v>10182</v>
      </c>
      <c r="H76" s="64">
        <v>10182</v>
      </c>
    </row>
    <row r="77" spans="1:8" s="5" customFormat="1" ht="34.799999999999997">
      <c r="A77" s="47" t="s">
        <v>119</v>
      </c>
      <c r="B77" s="91" t="s">
        <v>18</v>
      </c>
      <c r="C77" s="89"/>
      <c r="D77" s="89"/>
      <c r="E77" s="92"/>
      <c r="F77" s="90"/>
      <c r="G77" s="59">
        <f>SUBTOTAL(9,G78:G217)</f>
        <v>285641</v>
      </c>
      <c r="H77" s="59">
        <f t="shared" ref="H77" si="4">SUBTOTAL(9,H78:H217)</f>
        <v>54258</v>
      </c>
    </row>
    <row r="78" spans="1:8" s="11" customFormat="1" ht="24.75" customHeight="1">
      <c r="A78" s="39" t="s">
        <v>7</v>
      </c>
      <c r="B78" s="76" t="s">
        <v>18</v>
      </c>
      <c r="C78" s="33" t="s">
        <v>8</v>
      </c>
      <c r="D78" s="53"/>
      <c r="E78" s="33"/>
      <c r="F78" s="83"/>
      <c r="G78" s="66">
        <f>SUBTOTAL(9,G79:G101)</f>
        <v>93834</v>
      </c>
      <c r="H78" s="66">
        <f>SUBTOTAL(9,H79:H101)</f>
        <v>24317</v>
      </c>
    </row>
    <row r="79" spans="1:8" s="11" customFormat="1" ht="72">
      <c r="A79" s="40" t="s">
        <v>125</v>
      </c>
      <c r="B79" s="72" t="s">
        <v>18</v>
      </c>
      <c r="C79" s="7" t="s">
        <v>8</v>
      </c>
      <c r="D79" s="54" t="s">
        <v>9</v>
      </c>
      <c r="E79" s="7"/>
      <c r="F79" s="80"/>
      <c r="G79" s="67">
        <f>SUBTOTAL(9,G80:G81)</f>
        <v>2568</v>
      </c>
      <c r="H79" s="67"/>
    </row>
    <row r="80" spans="1:8" s="11" customFormat="1" ht="36">
      <c r="A80" s="40" t="s">
        <v>117</v>
      </c>
      <c r="B80" s="72" t="s">
        <v>18</v>
      </c>
      <c r="C80" s="7" t="s">
        <v>8</v>
      </c>
      <c r="D80" s="54" t="s">
        <v>9</v>
      </c>
      <c r="E80" s="97" t="s">
        <v>126</v>
      </c>
      <c r="F80" s="80"/>
      <c r="G80" s="67">
        <f>SUBTOTAL(9,G81:G81)</f>
        <v>2568</v>
      </c>
      <c r="H80" s="67"/>
    </row>
    <row r="81" spans="1:8" s="11" customFormat="1" ht="54">
      <c r="A81" s="40" t="s">
        <v>82</v>
      </c>
      <c r="B81" s="72" t="s">
        <v>18</v>
      </c>
      <c r="C81" s="7" t="s">
        <v>8</v>
      </c>
      <c r="D81" s="54" t="s">
        <v>9</v>
      </c>
      <c r="E81" s="97" t="s">
        <v>126</v>
      </c>
      <c r="F81" s="80" t="s">
        <v>79</v>
      </c>
      <c r="G81" s="68">
        <v>2568</v>
      </c>
      <c r="H81" s="62"/>
    </row>
    <row r="82" spans="1:8" ht="108">
      <c r="A82" s="40" t="s">
        <v>53</v>
      </c>
      <c r="B82" s="72" t="s">
        <v>18</v>
      </c>
      <c r="C82" s="7" t="s">
        <v>8</v>
      </c>
      <c r="D82" s="54" t="s">
        <v>14</v>
      </c>
      <c r="E82" s="7"/>
      <c r="F82" s="80"/>
      <c r="G82" s="67">
        <f>SUBTOTAL(9,G83:G86)</f>
        <v>40991</v>
      </c>
      <c r="H82" s="61">
        <f>SUBTOTAL(9,H83:H86)</f>
        <v>13226</v>
      </c>
    </row>
    <row r="83" spans="1:8" ht="36">
      <c r="A83" s="40" t="s">
        <v>117</v>
      </c>
      <c r="B83" s="72" t="s">
        <v>18</v>
      </c>
      <c r="C83" s="7" t="s">
        <v>8</v>
      </c>
      <c r="D83" s="54" t="s">
        <v>14</v>
      </c>
      <c r="E83" s="97" t="s">
        <v>126</v>
      </c>
      <c r="F83" s="80"/>
      <c r="G83" s="67">
        <f>SUBTOTAL(9,G84:G86)</f>
        <v>40991</v>
      </c>
      <c r="H83" s="61">
        <f>SUBTOTAL(9,H84:H86)</f>
        <v>13226</v>
      </c>
    </row>
    <row r="84" spans="1:8" ht="54">
      <c r="A84" s="40" t="s">
        <v>82</v>
      </c>
      <c r="B84" s="72" t="s">
        <v>18</v>
      </c>
      <c r="C84" s="7" t="s">
        <v>8</v>
      </c>
      <c r="D84" s="54" t="s">
        <v>14</v>
      </c>
      <c r="E84" s="97" t="s">
        <v>126</v>
      </c>
      <c r="F84" s="80" t="s">
        <v>79</v>
      </c>
      <c r="G84" s="68">
        <v>38974</v>
      </c>
      <c r="H84" s="62">
        <v>13092</v>
      </c>
    </row>
    <row r="85" spans="1:8" ht="54">
      <c r="A85" s="40" t="s">
        <v>83</v>
      </c>
      <c r="B85" s="72" t="s">
        <v>18</v>
      </c>
      <c r="C85" s="7" t="s">
        <v>8</v>
      </c>
      <c r="D85" s="54" t="s">
        <v>14</v>
      </c>
      <c r="E85" s="97" t="s">
        <v>126</v>
      </c>
      <c r="F85" s="80" t="s">
        <v>80</v>
      </c>
      <c r="G85" s="68">
        <v>1986</v>
      </c>
      <c r="H85" s="62">
        <v>134</v>
      </c>
    </row>
    <row r="86" spans="1:8" ht="36">
      <c r="A86" s="40" t="s">
        <v>84</v>
      </c>
      <c r="B86" s="72" t="s">
        <v>18</v>
      </c>
      <c r="C86" s="7" t="s">
        <v>8</v>
      </c>
      <c r="D86" s="54" t="s">
        <v>14</v>
      </c>
      <c r="E86" s="97" t="s">
        <v>126</v>
      </c>
      <c r="F86" s="80" t="s">
        <v>81</v>
      </c>
      <c r="G86" s="68">
        <v>31</v>
      </c>
      <c r="H86" s="62"/>
    </row>
    <row r="87" spans="1:8">
      <c r="A87" s="40" t="s">
        <v>182</v>
      </c>
      <c r="B87" s="72" t="s">
        <v>18</v>
      </c>
      <c r="C87" s="7" t="s">
        <v>8</v>
      </c>
      <c r="D87" s="54" t="s">
        <v>23</v>
      </c>
      <c r="E87" s="97"/>
      <c r="F87" s="80"/>
      <c r="G87" s="67"/>
      <c r="H87" s="61"/>
    </row>
    <row r="88" spans="1:8" ht="36">
      <c r="A88" s="40" t="s">
        <v>117</v>
      </c>
      <c r="B88" s="72" t="s">
        <v>18</v>
      </c>
      <c r="C88" s="7" t="s">
        <v>8</v>
      </c>
      <c r="D88" s="54" t="s">
        <v>23</v>
      </c>
      <c r="E88" s="97" t="s">
        <v>126</v>
      </c>
      <c r="F88" s="80"/>
      <c r="G88" s="67"/>
      <c r="H88" s="67"/>
    </row>
    <row r="89" spans="1:8">
      <c r="A89" s="40" t="s">
        <v>183</v>
      </c>
      <c r="B89" s="72" t="s">
        <v>18</v>
      </c>
      <c r="C89" s="7" t="s">
        <v>8</v>
      </c>
      <c r="D89" s="54" t="s">
        <v>23</v>
      </c>
      <c r="E89" s="97" t="s">
        <v>126</v>
      </c>
      <c r="F89" s="80" t="s">
        <v>78</v>
      </c>
      <c r="G89" s="68"/>
      <c r="H89" s="62"/>
    </row>
    <row r="90" spans="1:8" ht="31.5" customHeight="1">
      <c r="A90" s="40" t="s">
        <v>12</v>
      </c>
      <c r="B90" s="72" t="s">
        <v>18</v>
      </c>
      <c r="C90" s="7" t="s">
        <v>8</v>
      </c>
      <c r="D90" s="54" t="s">
        <v>70</v>
      </c>
      <c r="E90" s="7"/>
      <c r="F90" s="80"/>
      <c r="G90" s="67">
        <f>SUBTOTAL(9,G91:G101)</f>
        <v>50275</v>
      </c>
      <c r="H90" s="61">
        <f>SUBTOTAL(9,H91:H101)</f>
        <v>11091</v>
      </c>
    </row>
    <row r="91" spans="1:8" ht="80.25" customHeight="1">
      <c r="A91" s="98" t="s">
        <v>152</v>
      </c>
      <c r="B91" s="72" t="s">
        <v>18</v>
      </c>
      <c r="C91" s="7" t="s">
        <v>8</v>
      </c>
      <c r="D91" s="54" t="s">
        <v>70</v>
      </c>
      <c r="E91" s="97" t="s">
        <v>131</v>
      </c>
      <c r="F91" s="80"/>
      <c r="G91" s="67">
        <f>SUBTOTAL(9,G92:G94)</f>
        <v>14365</v>
      </c>
      <c r="H91" s="61">
        <f>SUBTOTAL(9,H92:H94)</f>
        <v>3865</v>
      </c>
    </row>
    <row r="92" spans="1:8" ht="60" customHeight="1">
      <c r="A92" s="40" t="s">
        <v>83</v>
      </c>
      <c r="B92" s="72" t="s">
        <v>18</v>
      </c>
      <c r="C92" s="7" t="s">
        <v>8</v>
      </c>
      <c r="D92" s="54" t="s">
        <v>70</v>
      </c>
      <c r="E92" s="97" t="s">
        <v>131</v>
      </c>
      <c r="F92" s="80" t="s">
        <v>80</v>
      </c>
      <c r="G92" s="68">
        <v>1228</v>
      </c>
      <c r="H92" s="62"/>
    </row>
    <row r="93" spans="1:8">
      <c r="A93" s="44" t="s">
        <v>101</v>
      </c>
      <c r="B93" s="72" t="s">
        <v>18</v>
      </c>
      <c r="C93" s="7" t="s">
        <v>8</v>
      </c>
      <c r="D93" s="54" t="s">
        <v>70</v>
      </c>
      <c r="E93" s="97" t="s">
        <v>131</v>
      </c>
      <c r="F93" s="80" t="s">
        <v>19</v>
      </c>
      <c r="G93" s="68">
        <v>11401</v>
      </c>
      <c r="H93" s="62">
        <v>3865</v>
      </c>
    </row>
    <row r="94" spans="1:8" ht="72">
      <c r="A94" s="44" t="s">
        <v>90</v>
      </c>
      <c r="B94" s="72" t="s">
        <v>18</v>
      </c>
      <c r="C94" s="7" t="s">
        <v>8</v>
      </c>
      <c r="D94" s="54" t="s">
        <v>70</v>
      </c>
      <c r="E94" s="97" t="s">
        <v>131</v>
      </c>
      <c r="F94" s="80" t="s">
        <v>89</v>
      </c>
      <c r="G94" s="68">
        <v>1736</v>
      </c>
      <c r="H94" s="62"/>
    </row>
    <row r="95" spans="1:8" ht="72">
      <c r="A95" s="99" t="s">
        <v>156</v>
      </c>
      <c r="B95" s="72" t="s">
        <v>18</v>
      </c>
      <c r="C95" s="7" t="s">
        <v>8</v>
      </c>
      <c r="D95" s="54" t="s">
        <v>70</v>
      </c>
      <c r="E95" s="97" t="s">
        <v>132</v>
      </c>
      <c r="F95" s="80"/>
      <c r="G95" s="67">
        <f>SUBTOTAL(9,G96)</f>
        <v>165</v>
      </c>
      <c r="H95" s="61"/>
    </row>
    <row r="96" spans="1:8" ht="54">
      <c r="A96" s="44" t="s">
        <v>83</v>
      </c>
      <c r="B96" s="72" t="s">
        <v>18</v>
      </c>
      <c r="C96" s="7" t="s">
        <v>8</v>
      </c>
      <c r="D96" s="54" t="s">
        <v>70</v>
      </c>
      <c r="E96" s="97" t="s">
        <v>132</v>
      </c>
      <c r="F96" s="80" t="s">
        <v>80</v>
      </c>
      <c r="G96" s="68">
        <v>165</v>
      </c>
      <c r="H96" s="62"/>
    </row>
    <row r="97" spans="1:8" ht="36">
      <c r="A97" s="40" t="s">
        <v>117</v>
      </c>
      <c r="B97" s="72" t="s">
        <v>18</v>
      </c>
      <c r="C97" s="7" t="s">
        <v>8</v>
      </c>
      <c r="D97" s="54" t="s">
        <v>70</v>
      </c>
      <c r="E97" s="97" t="s">
        <v>126</v>
      </c>
      <c r="F97" s="80"/>
      <c r="G97" s="67">
        <f>SUBTOTAL(9,G98:G101)</f>
        <v>35745</v>
      </c>
      <c r="H97" s="61">
        <f>SUBTOTAL(9,H98:H101)</f>
        <v>7226</v>
      </c>
    </row>
    <row r="98" spans="1:8" ht="36">
      <c r="A98" s="44" t="s">
        <v>88</v>
      </c>
      <c r="B98" s="72" t="s">
        <v>18</v>
      </c>
      <c r="C98" s="7" t="s">
        <v>8</v>
      </c>
      <c r="D98" s="54" t="s">
        <v>70</v>
      </c>
      <c r="E98" s="97" t="s">
        <v>126</v>
      </c>
      <c r="F98" s="80" t="s">
        <v>87</v>
      </c>
      <c r="G98" s="68">
        <v>23648</v>
      </c>
      <c r="H98" s="62">
        <v>7226</v>
      </c>
    </row>
    <row r="99" spans="1:8" ht="54">
      <c r="A99" s="44" t="s">
        <v>83</v>
      </c>
      <c r="B99" s="72" t="s">
        <v>18</v>
      </c>
      <c r="C99" s="7" t="s">
        <v>8</v>
      </c>
      <c r="D99" s="54" t="s">
        <v>70</v>
      </c>
      <c r="E99" s="97" t="s">
        <v>126</v>
      </c>
      <c r="F99" s="80" t="s">
        <v>80</v>
      </c>
      <c r="G99" s="68">
        <v>10990</v>
      </c>
      <c r="H99" s="62"/>
    </row>
    <row r="100" spans="1:8">
      <c r="A100" s="44" t="s">
        <v>169</v>
      </c>
      <c r="B100" s="72" t="s">
        <v>18</v>
      </c>
      <c r="C100" s="7" t="s">
        <v>8</v>
      </c>
      <c r="D100" s="54" t="s">
        <v>70</v>
      </c>
      <c r="E100" s="97" t="s">
        <v>126</v>
      </c>
      <c r="F100" s="80" t="s">
        <v>170</v>
      </c>
      <c r="G100" s="68">
        <v>50</v>
      </c>
      <c r="H100" s="62"/>
    </row>
    <row r="101" spans="1:8" ht="36">
      <c r="A101" s="44" t="s">
        <v>84</v>
      </c>
      <c r="B101" s="72" t="s">
        <v>18</v>
      </c>
      <c r="C101" s="7" t="s">
        <v>8</v>
      </c>
      <c r="D101" s="54" t="s">
        <v>70</v>
      </c>
      <c r="E101" s="97" t="s">
        <v>126</v>
      </c>
      <c r="F101" s="80" t="s">
        <v>81</v>
      </c>
      <c r="G101" s="68">
        <v>1057</v>
      </c>
      <c r="H101" s="62"/>
    </row>
    <row r="102" spans="1:8" s="11" customFormat="1" ht="17.399999999999999">
      <c r="A102" s="43" t="s">
        <v>25</v>
      </c>
      <c r="B102" s="73" t="s">
        <v>18</v>
      </c>
      <c r="C102" s="9" t="s">
        <v>9</v>
      </c>
      <c r="D102" s="55"/>
      <c r="E102" s="9"/>
      <c r="F102" s="81"/>
      <c r="G102" s="69">
        <f>SUBTOTAL(9,G103:G105)</f>
        <v>82</v>
      </c>
      <c r="H102" s="63"/>
    </row>
    <row r="103" spans="1:8" ht="36.75" customHeight="1">
      <c r="A103" s="40" t="s">
        <v>26</v>
      </c>
      <c r="B103" s="72" t="s">
        <v>18</v>
      </c>
      <c r="C103" s="7" t="s">
        <v>9</v>
      </c>
      <c r="D103" s="54" t="s">
        <v>14</v>
      </c>
      <c r="E103" s="7"/>
      <c r="F103" s="80"/>
      <c r="G103" s="67">
        <f>SUBTOTAL(9,G104:G105)</f>
        <v>82</v>
      </c>
      <c r="H103" s="61"/>
    </row>
    <row r="104" spans="1:8" ht="36">
      <c r="A104" s="40" t="s">
        <v>117</v>
      </c>
      <c r="B104" s="72" t="s">
        <v>18</v>
      </c>
      <c r="C104" s="7" t="s">
        <v>9</v>
      </c>
      <c r="D104" s="54" t="s">
        <v>14</v>
      </c>
      <c r="E104" s="97" t="s">
        <v>126</v>
      </c>
      <c r="F104" s="80"/>
      <c r="G104" s="67">
        <f>SUBTOTAL(9,G105)</f>
        <v>82</v>
      </c>
      <c r="H104" s="61"/>
    </row>
    <row r="105" spans="1:8" ht="54">
      <c r="A105" s="44" t="s">
        <v>83</v>
      </c>
      <c r="B105" s="72" t="s">
        <v>18</v>
      </c>
      <c r="C105" s="7" t="s">
        <v>9</v>
      </c>
      <c r="D105" s="54" t="s">
        <v>14</v>
      </c>
      <c r="E105" s="97" t="s">
        <v>126</v>
      </c>
      <c r="F105" s="80" t="s">
        <v>80</v>
      </c>
      <c r="G105" s="68">
        <v>82</v>
      </c>
      <c r="H105" s="62"/>
    </row>
    <row r="106" spans="1:8" s="11" customFormat="1" ht="34.799999999999997">
      <c r="A106" s="43" t="s">
        <v>28</v>
      </c>
      <c r="B106" s="73" t="s">
        <v>18</v>
      </c>
      <c r="C106" s="9" t="s">
        <v>10</v>
      </c>
      <c r="D106" s="55"/>
      <c r="E106" s="9"/>
      <c r="F106" s="81"/>
      <c r="G106" s="69">
        <f>SUBTOTAL(9,G107:G117)</f>
        <v>4072</v>
      </c>
      <c r="H106" s="69">
        <f>SUBTOTAL(9,H107:H117)</f>
        <v>460</v>
      </c>
    </row>
    <row r="107" spans="1:8" s="14" customFormat="1" ht="72">
      <c r="A107" s="44" t="s">
        <v>27</v>
      </c>
      <c r="B107" s="72" t="s">
        <v>18</v>
      </c>
      <c r="C107" s="7" t="s">
        <v>10</v>
      </c>
      <c r="D107" s="54" t="s">
        <v>29</v>
      </c>
      <c r="E107" s="7"/>
      <c r="F107" s="80"/>
      <c r="G107" s="67">
        <f>SUBTOTAL(9,G108:G110)</f>
        <v>281</v>
      </c>
      <c r="H107" s="61"/>
    </row>
    <row r="108" spans="1:8" ht="108">
      <c r="A108" s="42" t="s">
        <v>110</v>
      </c>
      <c r="B108" s="72" t="s">
        <v>18</v>
      </c>
      <c r="C108" s="7" t="s">
        <v>10</v>
      </c>
      <c r="D108" s="54" t="s">
        <v>29</v>
      </c>
      <c r="E108" s="97" t="s">
        <v>133</v>
      </c>
      <c r="F108" s="80"/>
      <c r="G108" s="67">
        <f>SUBTOTAL(9,G109:G110)</f>
        <v>281</v>
      </c>
      <c r="H108" s="61"/>
    </row>
    <row r="109" spans="1:8" ht="54" hidden="1">
      <c r="A109" s="40" t="s">
        <v>82</v>
      </c>
      <c r="B109" s="72" t="s">
        <v>18</v>
      </c>
      <c r="C109" s="7" t="s">
        <v>10</v>
      </c>
      <c r="D109" s="54" t="s">
        <v>29</v>
      </c>
      <c r="E109" s="97" t="s">
        <v>133</v>
      </c>
      <c r="F109" s="80" t="s">
        <v>79</v>
      </c>
      <c r="G109" s="68">
        <f>50-50</f>
        <v>0</v>
      </c>
      <c r="H109" s="62"/>
    </row>
    <row r="110" spans="1:8" ht="54">
      <c r="A110" s="44" t="s">
        <v>83</v>
      </c>
      <c r="B110" s="72" t="s">
        <v>18</v>
      </c>
      <c r="C110" s="7" t="s">
        <v>10</v>
      </c>
      <c r="D110" s="54" t="s">
        <v>29</v>
      </c>
      <c r="E110" s="97" t="s">
        <v>133</v>
      </c>
      <c r="F110" s="80" t="s">
        <v>80</v>
      </c>
      <c r="G110" s="68">
        <v>281</v>
      </c>
      <c r="H110" s="62"/>
    </row>
    <row r="111" spans="1:8" ht="54">
      <c r="A111" s="40" t="s">
        <v>63</v>
      </c>
      <c r="B111" s="72" t="s">
        <v>18</v>
      </c>
      <c r="C111" s="7" t="s">
        <v>10</v>
      </c>
      <c r="D111" s="54" t="s">
        <v>11</v>
      </c>
      <c r="E111" s="7"/>
      <c r="F111" s="80"/>
      <c r="G111" s="67">
        <f>SUBTOTAL(9,G112:G117)</f>
        <v>3791</v>
      </c>
      <c r="H111" s="67">
        <f>SUBTOTAL(9,H112:H117)</f>
        <v>460</v>
      </c>
    </row>
    <row r="112" spans="1:8" ht="108">
      <c r="A112" s="42" t="s">
        <v>111</v>
      </c>
      <c r="B112" s="72" t="s">
        <v>18</v>
      </c>
      <c r="C112" s="7" t="s">
        <v>10</v>
      </c>
      <c r="D112" s="54" t="s">
        <v>11</v>
      </c>
      <c r="E112" s="97" t="s">
        <v>134</v>
      </c>
      <c r="F112" s="80"/>
      <c r="G112" s="67">
        <f>SUBTOTAL(9,G113:G115)</f>
        <v>3620</v>
      </c>
      <c r="H112" s="67">
        <f>SUBTOTAL(9,H113:H115)</f>
        <v>460</v>
      </c>
    </row>
    <row r="113" spans="1:8" ht="54">
      <c r="A113" s="44" t="s">
        <v>83</v>
      </c>
      <c r="B113" s="72" t="s">
        <v>18</v>
      </c>
      <c r="C113" s="7" t="s">
        <v>10</v>
      </c>
      <c r="D113" s="54" t="s">
        <v>11</v>
      </c>
      <c r="E113" s="97" t="s">
        <v>134</v>
      </c>
      <c r="F113" s="80" t="s">
        <v>80</v>
      </c>
      <c r="G113" s="68">
        <v>2400</v>
      </c>
      <c r="H113" s="62"/>
    </row>
    <row r="114" spans="1:8" hidden="1">
      <c r="A114" s="44" t="s">
        <v>56</v>
      </c>
      <c r="B114" s="72" t="s">
        <v>18</v>
      </c>
      <c r="C114" s="7" t="s">
        <v>10</v>
      </c>
      <c r="D114" s="54" t="s">
        <v>11</v>
      </c>
      <c r="E114" s="97" t="s">
        <v>134</v>
      </c>
      <c r="F114" s="80" t="s">
        <v>97</v>
      </c>
      <c r="G114" s="68"/>
      <c r="H114" s="62"/>
    </row>
    <row r="115" spans="1:8" ht="72">
      <c r="A115" s="40" t="s">
        <v>92</v>
      </c>
      <c r="B115" s="72" t="s">
        <v>18</v>
      </c>
      <c r="C115" s="7" t="s">
        <v>10</v>
      </c>
      <c r="D115" s="54" t="s">
        <v>11</v>
      </c>
      <c r="E115" s="97" t="s">
        <v>134</v>
      </c>
      <c r="F115" s="80" t="s">
        <v>91</v>
      </c>
      <c r="G115" s="68">
        <v>1220</v>
      </c>
      <c r="H115" s="62">
        <v>460</v>
      </c>
    </row>
    <row r="116" spans="1:8" ht="108">
      <c r="A116" s="40" t="s">
        <v>175</v>
      </c>
      <c r="B116" s="72" t="s">
        <v>18</v>
      </c>
      <c r="C116" s="7" t="s">
        <v>10</v>
      </c>
      <c r="D116" s="54" t="s">
        <v>11</v>
      </c>
      <c r="E116" s="97" t="s">
        <v>135</v>
      </c>
      <c r="F116" s="80"/>
      <c r="G116" s="67">
        <f>SUBTOTAL(9,G117)</f>
        <v>171</v>
      </c>
      <c r="H116" s="61"/>
    </row>
    <row r="117" spans="1:8" ht="54">
      <c r="A117" s="44" t="s">
        <v>83</v>
      </c>
      <c r="B117" s="72" t="s">
        <v>18</v>
      </c>
      <c r="C117" s="7" t="s">
        <v>10</v>
      </c>
      <c r="D117" s="54" t="s">
        <v>11</v>
      </c>
      <c r="E117" s="97" t="s">
        <v>135</v>
      </c>
      <c r="F117" s="80" t="s">
        <v>80</v>
      </c>
      <c r="G117" s="68">
        <v>171</v>
      </c>
      <c r="H117" s="62"/>
    </row>
    <row r="118" spans="1:8" s="14" customFormat="1">
      <c r="A118" s="43" t="s">
        <v>16</v>
      </c>
      <c r="B118" s="73" t="s">
        <v>18</v>
      </c>
      <c r="C118" s="9" t="s">
        <v>14</v>
      </c>
      <c r="D118" s="55"/>
      <c r="E118" s="9"/>
      <c r="F118" s="81"/>
      <c r="G118" s="69">
        <f>SUBTOTAL(9,G119:G138)</f>
        <v>16939</v>
      </c>
      <c r="H118" s="69"/>
    </row>
    <row r="119" spans="1:8" s="14" customFormat="1" hidden="1">
      <c r="A119" s="40" t="s">
        <v>57</v>
      </c>
      <c r="B119" s="72" t="s">
        <v>18</v>
      </c>
      <c r="C119" s="7" t="s">
        <v>14</v>
      </c>
      <c r="D119" s="54" t="s">
        <v>8</v>
      </c>
      <c r="E119" s="7"/>
      <c r="F119" s="80"/>
      <c r="G119" s="67">
        <f>SUBTOTAL(9,G120:G121)</f>
        <v>0</v>
      </c>
      <c r="H119" s="61"/>
    </row>
    <row r="120" spans="1:8" s="14" customFormat="1" ht="90" hidden="1">
      <c r="A120" s="41" t="s">
        <v>112</v>
      </c>
      <c r="B120" s="72" t="s">
        <v>18</v>
      </c>
      <c r="C120" s="7" t="s">
        <v>14</v>
      </c>
      <c r="D120" s="54" t="s">
        <v>8</v>
      </c>
      <c r="E120" s="97" t="s">
        <v>136</v>
      </c>
      <c r="F120" s="80"/>
      <c r="G120" s="67">
        <f>SUBTOTAL(9,G121:G121)</f>
        <v>0</v>
      </c>
      <c r="H120" s="61"/>
    </row>
    <row r="121" spans="1:8" s="14" customFormat="1" ht="72" hidden="1">
      <c r="A121" s="44" t="s">
        <v>90</v>
      </c>
      <c r="B121" s="72" t="s">
        <v>18</v>
      </c>
      <c r="C121" s="7" t="s">
        <v>14</v>
      </c>
      <c r="D121" s="54" t="s">
        <v>8</v>
      </c>
      <c r="E121" s="97" t="s">
        <v>136</v>
      </c>
      <c r="F121" s="80" t="s">
        <v>89</v>
      </c>
      <c r="G121" s="68">
        <f>225-225</f>
        <v>0</v>
      </c>
      <c r="H121" s="62"/>
    </row>
    <row r="122" spans="1:8" s="14" customFormat="1">
      <c r="A122" s="40" t="s">
        <v>31</v>
      </c>
      <c r="B122" s="72" t="s">
        <v>18</v>
      </c>
      <c r="C122" s="7" t="s">
        <v>14</v>
      </c>
      <c r="D122" s="54" t="s">
        <v>30</v>
      </c>
      <c r="E122" s="7"/>
      <c r="F122" s="80"/>
      <c r="G122" s="67">
        <f>SUBTOTAL(9,G123:G124)</f>
        <v>5147</v>
      </c>
      <c r="H122" s="61"/>
    </row>
    <row r="123" spans="1:8" s="14" customFormat="1" ht="81.75" customHeight="1">
      <c r="A123" s="41" t="s">
        <v>113</v>
      </c>
      <c r="B123" s="72" t="s">
        <v>18</v>
      </c>
      <c r="C123" s="7" t="s">
        <v>14</v>
      </c>
      <c r="D123" s="54" t="s">
        <v>30</v>
      </c>
      <c r="E123" s="97" t="s">
        <v>137</v>
      </c>
      <c r="F123" s="80"/>
      <c r="G123" s="67">
        <f>SUBTOTAL(9,G124:G124)</f>
        <v>5147</v>
      </c>
      <c r="H123" s="61"/>
    </row>
    <row r="124" spans="1:8" s="14" customFormat="1" ht="72">
      <c r="A124" s="44" t="s">
        <v>90</v>
      </c>
      <c r="B124" s="72" t="s">
        <v>18</v>
      </c>
      <c r="C124" s="7" t="s">
        <v>14</v>
      </c>
      <c r="D124" s="54" t="s">
        <v>30</v>
      </c>
      <c r="E124" s="97" t="s">
        <v>137</v>
      </c>
      <c r="F124" s="80" t="s">
        <v>89</v>
      </c>
      <c r="G124" s="68">
        <v>5147</v>
      </c>
      <c r="H124" s="62"/>
    </row>
    <row r="125" spans="1:8" s="14" customFormat="1" ht="36">
      <c r="A125" s="40" t="s">
        <v>75</v>
      </c>
      <c r="B125" s="72" t="s">
        <v>18</v>
      </c>
      <c r="C125" s="7" t="s">
        <v>14</v>
      </c>
      <c r="D125" s="54" t="s">
        <v>29</v>
      </c>
      <c r="E125" s="7"/>
      <c r="F125" s="80"/>
      <c r="G125" s="67">
        <f>SUBTOTAL(9,G126:G130)</f>
        <v>1974</v>
      </c>
      <c r="H125" s="61"/>
    </row>
    <row r="126" spans="1:8" ht="72">
      <c r="A126" s="41" t="s">
        <v>113</v>
      </c>
      <c r="B126" s="72" t="s">
        <v>18</v>
      </c>
      <c r="C126" s="7" t="s">
        <v>14</v>
      </c>
      <c r="D126" s="54" t="s">
        <v>29</v>
      </c>
      <c r="E126" s="97" t="s">
        <v>137</v>
      </c>
      <c r="F126" s="80"/>
      <c r="G126" s="67">
        <f>SUBTOTAL(9,G127:G128)</f>
        <v>1974</v>
      </c>
      <c r="H126" s="61"/>
    </row>
    <row r="127" spans="1:8" ht="54">
      <c r="A127" s="44" t="s">
        <v>83</v>
      </c>
      <c r="B127" s="72" t="s">
        <v>18</v>
      </c>
      <c r="C127" s="7" t="s">
        <v>14</v>
      </c>
      <c r="D127" s="54" t="s">
        <v>29</v>
      </c>
      <c r="E127" s="97" t="s">
        <v>137</v>
      </c>
      <c r="F127" s="80" t="s">
        <v>80</v>
      </c>
      <c r="G127" s="68">
        <v>75</v>
      </c>
      <c r="H127" s="62"/>
    </row>
    <row r="128" spans="1:8">
      <c r="A128" s="44" t="s">
        <v>101</v>
      </c>
      <c r="B128" s="72" t="s">
        <v>18</v>
      </c>
      <c r="C128" s="7" t="s">
        <v>14</v>
      </c>
      <c r="D128" s="54" t="s">
        <v>29</v>
      </c>
      <c r="E128" s="97" t="s">
        <v>137</v>
      </c>
      <c r="F128" s="80" t="s">
        <v>19</v>
      </c>
      <c r="G128" s="68">
        <v>1899</v>
      </c>
      <c r="H128" s="62"/>
    </row>
    <row r="129" spans="1:8" ht="90" hidden="1">
      <c r="A129" s="41" t="s">
        <v>112</v>
      </c>
      <c r="B129" s="72" t="s">
        <v>18</v>
      </c>
      <c r="C129" s="7" t="s">
        <v>14</v>
      </c>
      <c r="D129" s="54" t="s">
        <v>29</v>
      </c>
      <c r="E129" s="97" t="s">
        <v>136</v>
      </c>
      <c r="F129" s="80"/>
      <c r="G129" s="67">
        <f>SUBTOTAL(9,G130)</f>
        <v>0</v>
      </c>
      <c r="H129" s="67"/>
    </row>
    <row r="130" spans="1:8" hidden="1">
      <c r="A130" s="44" t="s">
        <v>101</v>
      </c>
      <c r="B130" s="72" t="s">
        <v>18</v>
      </c>
      <c r="C130" s="7" t="s">
        <v>14</v>
      </c>
      <c r="D130" s="54" t="s">
        <v>29</v>
      </c>
      <c r="E130" s="97" t="s">
        <v>136</v>
      </c>
      <c r="F130" s="80" t="s">
        <v>19</v>
      </c>
      <c r="G130" s="68"/>
      <c r="H130" s="62"/>
    </row>
    <row r="131" spans="1:8" s="14" customFormat="1" ht="36">
      <c r="A131" s="44" t="s">
        <v>17</v>
      </c>
      <c r="B131" s="72" t="s">
        <v>18</v>
      </c>
      <c r="C131" s="7" t="s">
        <v>14</v>
      </c>
      <c r="D131" s="54" t="s">
        <v>15</v>
      </c>
      <c r="E131" s="7"/>
      <c r="F131" s="80"/>
      <c r="G131" s="67">
        <f>SUBTOTAL(9,G132:G138)</f>
        <v>9818</v>
      </c>
      <c r="H131" s="67"/>
    </row>
    <row r="132" spans="1:8" s="14" customFormat="1" ht="79.5" customHeight="1">
      <c r="A132" s="99" t="s">
        <v>157</v>
      </c>
      <c r="B132" s="72" t="s">
        <v>18</v>
      </c>
      <c r="C132" s="7" t="s">
        <v>14</v>
      </c>
      <c r="D132" s="54" t="s">
        <v>15</v>
      </c>
      <c r="E132" s="97" t="s">
        <v>138</v>
      </c>
      <c r="F132" s="80"/>
      <c r="G132" s="67">
        <f>SUBTOTAL(9,G133)</f>
        <v>1125</v>
      </c>
      <c r="H132" s="61"/>
    </row>
    <row r="133" spans="1:8" s="14" customFormat="1">
      <c r="A133" s="40" t="s">
        <v>104</v>
      </c>
      <c r="B133" s="72" t="s">
        <v>18</v>
      </c>
      <c r="C133" s="7" t="s">
        <v>14</v>
      </c>
      <c r="D133" s="54" t="s">
        <v>15</v>
      </c>
      <c r="E133" s="97" t="s">
        <v>138</v>
      </c>
      <c r="F133" s="80" t="s">
        <v>103</v>
      </c>
      <c r="G133" s="68">
        <v>1125</v>
      </c>
      <c r="H133" s="62"/>
    </row>
    <row r="134" spans="1:8" s="14" customFormat="1" ht="76.5" customHeight="1">
      <c r="A134" s="98" t="s">
        <v>152</v>
      </c>
      <c r="B134" s="72" t="s">
        <v>18</v>
      </c>
      <c r="C134" s="7" t="s">
        <v>14</v>
      </c>
      <c r="D134" s="54" t="s">
        <v>15</v>
      </c>
      <c r="E134" s="97" t="s">
        <v>131</v>
      </c>
      <c r="F134" s="80"/>
      <c r="G134" s="67">
        <f>SUBTOTAL(9,G135)</f>
        <v>927</v>
      </c>
      <c r="H134" s="61"/>
    </row>
    <row r="135" spans="1:8" s="14" customFormat="1" ht="54">
      <c r="A135" s="44" t="s">
        <v>83</v>
      </c>
      <c r="B135" s="72" t="s">
        <v>18</v>
      </c>
      <c r="C135" s="7" t="s">
        <v>14</v>
      </c>
      <c r="D135" s="54" t="s">
        <v>15</v>
      </c>
      <c r="E135" s="97" t="s">
        <v>131</v>
      </c>
      <c r="F135" s="80" t="s">
        <v>80</v>
      </c>
      <c r="G135" s="68">
        <v>927</v>
      </c>
      <c r="H135" s="62"/>
    </row>
    <row r="136" spans="1:8" s="14" customFormat="1" ht="90">
      <c r="A136" s="41" t="s">
        <v>112</v>
      </c>
      <c r="B136" s="72" t="s">
        <v>18</v>
      </c>
      <c r="C136" s="7" t="s">
        <v>14</v>
      </c>
      <c r="D136" s="54" t="s">
        <v>15</v>
      </c>
      <c r="E136" s="97" t="s">
        <v>136</v>
      </c>
      <c r="F136" s="80"/>
      <c r="G136" s="67">
        <f>SUBTOTAL(9,G137:G138)</f>
        <v>7766</v>
      </c>
      <c r="H136" s="67"/>
    </row>
    <row r="137" spans="1:8" s="14" customFormat="1" ht="54">
      <c r="A137" s="44" t="s">
        <v>83</v>
      </c>
      <c r="B137" s="72" t="s">
        <v>18</v>
      </c>
      <c r="C137" s="7" t="s">
        <v>14</v>
      </c>
      <c r="D137" s="54" t="s">
        <v>15</v>
      </c>
      <c r="E137" s="97" t="s">
        <v>136</v>
      </c>
      <c r="F137" s="80" t="s">
        <v>80</v>
      </c>
      <c r="G137" s="68">
        <v>5876</v>
      </c>
      <c r="H137" s="62"/>
    </row>
    <row r="138" spans="1:8" s="14" customFormat="1">
      <c r="A138" s="44" t="s">
        <v>101</v>
      </c>
      <c r="B138" s="72" t="s">
        <v>18</v>
      </c>
      <c r="C138" s="7" t="s">
        <v>14</v>
      </c>
      <c r="D138" s="54" t="s">
        <v>15</v>
      </c>
      <c r="E138" s="97" t="s">
        <v>136</v>
      </c>
      <c r="F138" s="80" t="s">
        <v>19</v>
      </c>
      <c r="G138" s="68">
        <v>1890</v>
      </c>
      <c r="H138" s="62"/>
    </row>
    <row r="139" spans="1:8" s="14" customFormat="1">
      <c r="A139" s="43" t="s">
        <v>32</v>
      </c>
      <c r="B139" s="73" t="s">
        <v>18</v>
      </c>
      <c r="C139" s="9" t="s">
        <v>33</v>
      </c>
      <c r="D139" s="55"/>
      <c r="E139" s="9"/>
      <c r="F139" s="81"/>
      <c r="G139" s="69">
        <f>SUBTOTAL(9,G140:G164)</f>
        <v>133868</v>
      </c>
      <c r="H139" s="69">
        <f>SUBTOTAL(9,H140:H164)</f>
        <v>17028</v>
      </c>
    </row>
    <row r="140" spans="1:8" s="14" customFormat="1">
      <c r="A140" s="40" t="s">
        <v>69</v>
      </c>
      <c r="B140" s="72" t="s">
        <v>18</v>
      </c>
      <c r="C140" s="7" t="s">
        <v>33</v>
      </c>
      <c r="D140" s="54" t="s">
        <v>8</v>
      </c>
      <c r="E140" s="7"/>
      <c r="F140" s="80"/>
      <c r="G140" s="67">
        <f>SUBTOTAL(9,G141:G145)</f>
        <v>1267</v>
      </c>
      <c r="H140" s="67"/>
    </row>
    <row r="141" spans="1:8" s="11" customFormat="1" ht="90">
      <c r="A141" s="41" t="s">
        <v>112</v>
      </c>
      <c r="B141" s="72" t="s">
        <v>18</v>
      </c>
      <c r="C141" s="7" t="s">
        <v>33</v>
      </c>
      <c r="D141" s="54" t="s">
        <v>8</v>
      </c>
      <c r="E141" s="97" t="s">
        <v>136</v>
      </c>
      <c r="F141" s="80"/>
      <c r="G141" s="67">
        <f>SUBTOTAL(9,G142:G143)</f>
        <v>1267</v>
      </c>
      <c r="H141" s="67"/>
    </row>
    <row r="142" spans="1:8" hidden="1">
      <c r="A142" s="44" t="s">
        <v>101</v>
      </c>
      <c r="B142" s="72" t="s">
        <v>18</v>
      </c>
      <c r="C142" s="7" t="s">
        <v>33</v>
      </c>
      <c r="D142" s="54" t="s">
        <v>8</v>
      </c>
      <c r="E142" s="97" t="s">
        <v>136</v>
      </c>
      <c r="F142" s="80" t="s">
        <v>19</v>
      </c>
      <c r="G142" s="68"/>
      <c r="H142" s="62"/>
    </row>
    <row r="143" spans="1:8" ht="72">
      <c r="A143" s="44" t="s">
        <v>90</v>
      </c>
      <c r="B143" s="72" t="s">
        <v>18</v>
      </c>
      <c r="C143" s="7" t="s">
        <v>33</v>
      </c>
      <c r="D143" s="54" t="s">
        <v>8</v>
      </c>
      <c r="E143" s="97" t="s">
        <v>136</v>
      </c>
      <c r="F143" s="80" t="s">
        <v>89</v>
      </c>
      <c r="G143" s="68">
        <v>1267</v>
      </c>
      <c r="H143" s="62"/>
    </row>
    <row r="144" spans="1:8" ht="36" hidden="1">
      <c r="A144" s="40" t="s">
        <v>117</v>
      </c>
      <c r="B144" s="72" t="s">
        <v>18</v>
      </c>
      <c r="C144" s="7" t="s">
        <v>33</v>
      </c>
      <c r="D144" s="54" t="s">
        <v>8</v>
      </c>
      <c r="E144" s="97" t="s">
        <v>126</v>
      </c>
      <c r="F144" s="80"/>
      <c r="G144" s="67">
        <f>SUBTOTAL(9,G145:G145)</f>
        <v>0</v>
      </c>
      <c r="H144" s="61"/>
    </row>
    <row r="145" spans="1:8" ht="72" hidden="1">
      <c r="A145" s="44" t="s">
        <v>90</v>
      </c>
      <c r="B145" s="72" t="s">
        <v>18</v>
      </c>
      <c r="C145" s="7" t="s">
        <v>33</v>
      </c>
      <c r="D145" s="54" t="s">
        <v>8</v>
      </c>
      <c r="E145" s="97" t="s">
        <v>126</v>
      </c>
      <c r="F145" s="80" t="s">
        <v>89</v>
      </c>
      <c r="G145" s="68"/>
      <c r="H145" s="62"/>
    </row>
    <row r="146" spans="1:8">
      <c r="A146" s="40" t="s">
        <v>34</v>
      </c>
      <c r="B146" s="72" t="s">
        <v>18</v>
      </c>
      <c r="C146" s="7" t="s">
        <v>33</v>
      </c>
      <c r="D146" s="54" t="s">
        <v>9</v>
      </c>
      <c r="E146" s="7"/>
      <c r="F146" s="80"/>
      <c r="G146" s="67">
        <f>SUBTOTAL(9,G147:G153)</f>
        <v>1011</v>
      </c>
      <c r="H146" s="67"/>
    </row>
    <row r="147" spans="1:8" s="16" customFormat="1" ht="90" hidden="1">
      <c r="A147" s="99" t="s">
        <v>153</v>
      </c>
      <c r="B147" s="72" t="s">
        <v>18</v>
      </c>
      <c r="C147" s="7" t="s">
        <v>33</v>
      </c>
      <c r="D147" s="54" t="s">
        <v>9</v>
      </c>
      <c r="E147" s="97" t="s">
        <v>128</v>
      </c>
      <c r="F147" s="80"/>
      <c r="G147" s="67">
        <f>SUBTOTAL(9,G148)</f>
        <v>0</v>
      </c>
      <c r="H147" s="61"/>
    </row>
    <row r="148" spans="1:8" s="16" customFormat="1" ht="72" hidden="1">
      <c r="A148" s="44" t="s">
        <v>90</v>
      </c>
      <c r="B148" s="72" t="s">
        <v>18</v>
      </c>
      <c r="C148" s="7" t="s">
        <v>33</v>
      </c>
      <c r="D148" s="54" t="s">
        <v>9</v>
      </c>
      <c r="E148" s="97" t="s">
        <v>128</v>
      </c>
      <c r="F148" s="80" t="s">
        <v>89</v>
      </c>
      <c r="G148" s="68"/>
      <c r="H148" s="62"/>
    </row>
    <row r="149" spans="1:8" s="16" customFormat="1" ht="90" hidden="1">
      <c r="A149" s="41" t="s">
        <v>112</v>
      </c>
      <c r="B149" s="72" t="s">
        <v>18</v>
      </c>
      <c r="C149" s="7" t="s">
        <v>33</v>
      </c>
      <c r="D149" s="54" t="s">
        <v>9</v>
      </c>
      <c r="E149" s="97" t="s">
        <v>136</v>
      </c>
      <c r="F149" s="80"/>
      <c r="G149" s="67">
        <f>SUBTOTAL(9,G150)</f>
        <v>0</v>
      </c>
      <c r="H149" s="61"/>
    </row>
    <row r="150" spans="1:8" s="16" customFormat="1" hidden="1">
      <c r="A150" s="44" t="s">
        <v>101</v>
      </c>
      <c r="B150" s="72" t="s">
        <v>18</v>
      </c>
      <c r="C150" s="7" t="s">
        <v>33</v>
      </c>
      <c r="D150" s="54" t="s">
        <v>9</v>
      </c>
      <c r="E150" s="97" t="s">
        <v>136</v>
      </c>
      <c r="F150" s="80" t="s">
        <v>19</v>
      </c>
      <c r="G150" s="68"/>
      <c r="H150" s="62"/>
    </row>
    <row r="151" spans="1:8" s="16" customFormat="1" ht="36">
      <c r="A151" s="44" t="s">
        <v>117</v>
      </c>
      <c r="B151" s="72" t="s">
        <v>18</v>
      </c>
      <c r="C151" s="7" t="s">
        <v>33</v>
      </c>
      <c r="D151" s="54" t="s">
        <v>9</v>
      </c>
      <c r="E151" s="97" t="s">
        <v>126</v>
      </c>
      <c r="F151" s="80"/>
      <c r="G151" s="67">
        <f>SUBTOTAL(9,G152:G153)</f>
        <v>1011</v>
      </c>
      <c r="H151" s="67"/>
    </row>
    <row r="152" spans="1:8" s="16" customFormat="1" ht="19.5" customHeight="1">
      <c r="A152" s="44" t="s">
        <v>101</v>
      </c>
      <c r="B152" s="72" t="s">
        <v>18</v>
      </c>
      <c r="C152" s="7" t="s">
        <v>33</v>
      </c>
      <c r="D152" s="54" t="s">
        <v>9</v>
      </c>
      <c r="E152" s="97" t="s">
        <v>126</v>
      </c>
      <c r="F152" s="80" t="s">
        <v>19</v>
      </c>
      <c r="G152" s="68">
        <v>880</v>
      </c>
      <c r="H152" s="62"/>
    </row>
    <row r="153" spans="1:8" s="16" customFormat="1" ht="72">
      <c r="A153" s="44" t="s">
        <v>90</v>
      </c>
      <c r="B153" s="72" t="s">
        <v>18</v>
      </c>
      <c r="C153" s="7" t="s">
        <v>33</v>
      </c>
      <c r="D153" s="54" t="s">
        <v>9</v>
      </c>
      <c r="E153" s="97" t="s">
        <v>126</v>
      </c>
      <c r="F153" s="80" t="s">
        <v>89</v>
      </c>
      <c r="G153" s="68">
        <v>131</v>
      </c>
      <c r="H153" s="62"/>
    </row>
    <row r="154" spans="1:8">
      <c r="A154" s="40" t="s">
        <v>35</v>
      </c>
      <c r="B154" s="72" t="s">
        <v>18</v>
      </c>
      <c r="C154" s="7" t="s">
        <v>33</v>
      </c>
      <c r="D154" s="54" t="s">
        <v>10</v>
      </c>
      <c r="E154" s="7"/>
      <c r="F154" s="80"/>
      <c r="G154" s="67">
        <f>SUBTOTAL(9,G155:G158)</f>
        <v>119896</v>
      </c>
      <c r="H154" s="67">
        <f>SUBTOTAL(9,H155:H158)</f>
        <v>17028</v>
      </c>
    </row>
    <row r="155" spans="1:8" ht="90">
      <c r="A155" s="41" t="s">
        <v>112</v>
      </c>
      <c r="B155" s="72" t="s">
        <v>18</v>
      </c>
      <c r="C155" s="7" t="s">
        <v>33</v>
      </c>
      <c r="D155" s="54" t="s">
        <v>10</v>
      </c>
      <c r="E155" s="97" t="s">
        <v>136</v>
      </c>
      <c r="F155" s="80"/>
      <c r="G155" s="67">
        <f>SUBTOTAL(9,G156:G158)</f>
        <v>119896</v>
      </c>
      <c r="H155" s="67">
        <f>SUBTOTAL(9,H156:H158)</f>
        <v>17028</v>
      </c>
    </row>
    <row r="156" spans="1:8" ht="54">
      <c r="A156" s="44" t="s">
        <v>83</v>
      </c>
      <c r="B156" s="72" t="s">
        <v>18</v>
      </c>
      <c r="C156" s="7" t="s">
        <v>33</v>
      </c>
      <c r="D156" s="54" t="s">
        <v>10</v>
      </c>
      <c r="E156" s="97" t="s">
        <v>136</v>
      </c>
      <c r="F156" s="80" t="s">
        <v>80</v>
      </c>
      <c r="G156" s="68">
        <v>3116</v>
      </c>
      <c r="H156" s="62"/>
    </row>
    <row r="157" spans="1:8">
      <c r="A157" s="44" t="s">
        <v>101</v>
      </c>
      <c r="B157" s="72" t="s">
        <v>18</v>
      </c>
      <c r="C157" s="7" t="s">
        <v>33</v>
      </c>
      <c r="D157" s="54" t="s">
        <v>10</v>
      </c>
      <c r="E157" s="97" t="s">
        <v>136</v>
      </c>
      <c r="F157" s="80" t="s">
        <v>19</v>
      </c>
      <c r="G157" s="68">
        <v>116780</v>
      </c>
      <c r="H157" s="62">
        <v>17028</v>
      </c>
    </row>
    <row r="158" spans="1:8" ht="72" hidden="1">
      <c r="A158" s="44" t="s">
        <v>90</v>
      </c>
      <c r="B158" s="72" t="s">
        <v>18</v>
      </c>
      <c r="C158" s="7" t="s">
        <v>33</v>
      </c>
      <c r="D158" s="54" t="s">
        <v>10</v>
      </c>
      <c r="E158" s="97" t="s">
        <v>136</v>
      </c>
      <c r="F158" s="80" t="s">
        <v>89</v>
      </c>
      <c r="G158" s="68">
        <f>225-100-125</f>
        <v>0</v>
      </c>
      <c r="H158" s="62"/>
    </row>
    <row r="159" spans="1:8" ht="36">
      <c r="A159" s="40" t="s">
        <v>36</v>
      </c>
      <c r="B159" s="72" t="s">
        <v>18</v>
      </c>
      <c r="C159" s="7" t="s">
        <v>33</v>
      </c>
      <c r="D159" s="54" t="s">
        <v>33</v>
      </c>
      <c r="E159" s="7"/>
      <c r="F159" s="80"/>
      <c r="G159" s="67">
        <f>SUBTOTAL(9,G160:G164)</f>
        <v>11694</v>
      </c>
      <c r="H159" s="67"/>
    </row>
    <row r="160" spans="1:8" ht="90">
      <c r="A160" s="41" t="s">
        <v>112</v>
      </c>
      <c r="B160" s="72" t="s">
        <v>18</v>
      </c>
      <c r="C160" s="7" t="s">
        <v>33</v>
      </c>
      <c r="D160" s="54" t="s">
        <v>33</v>
      </c>
      <c r="E160" s="97" t="s">
        <v>136</v>
      </c>
      <c r="F160" s="80"/>
      <c r="G160" s="67">
        <f>SUBTOTAL(9,G161:G164)</f>
        <v>11694</v>
      </c>
      <c r="H160" s="67"/>
    </row>
    <row r="161" spans="1:8" ht="36">
      <c r="A161" s="44" t="s">
        <v>88</v>
      </c>
      <c r="B161" s="72" t="s">
        <v>18</v>
      </c>
      <c r="C161" s="7" t="s">
        <v>33</v>
      </c>
      <c r="D161" s="54" t="s">
        <v>33</v>
      </c>
      <c r="E161" s="97" t="s">
        <v>136</v>
      </c>
      <c r="F161" s="80" t="s">
        <v>87</v>
      </c>
      <c r="G161" s="68">
        <v>10165</v>
      </c>
      <c r="H161" s="62"/>
    </row>
    <row r="162" spans="1:8" ht="54">
      <c r="A162" s="44" t="s">
        <v>83</v>
      </c>
      <c r="B162" s="72" t="s">
        <v>18</v>
      </c>
      <c r="C162" s="7" t="s">
        <v>33</v>
      </c>
      <c r="D162" s="54" t="s">
        <v>33</v>
      </c>
      <c r="E162" s="97" t="s">
        <v>136</v>
      </c>
      <c r="F162" s="80" t="s">
        <v>80</v>
      </c>
      <c r="G162" s="68">
        <v>1154</v>
      </c>
      <c r="H162" s="62"/>
    </row>
    <row r="163" spans="1:8">
      <c r="A163" s="44" t="s">
        <v>169</v>
      </c>
      <c r="B163" s="72" t="s">
        <v>18</v>
      </c>
      <c r="C163" s="7" t="s">
        <v>33</v>
      </c>
      <c r="D163" s="54" t="s">
        <v>33</v>
      </c>
      <c r="E163" s="97" t="s">
        <v>136</v>
      </c>
      <c r="F163" s="80" t="s">
        <v>170</v>
      </c>
      <c r="G163" s="68">
        <v>4</v>
      </c>
      <c r="H163" s="62"/>
    </row>
    <row r="164" spans="1:8" ht="36">
      <c r="A164" s="44" t="s">
        <v>84</v>
      </c>
      <c r="B164" s="72" t="s">
        <v>18</v>
      </c>
      <c r="C164" s="7" t="s">
        <v>33</v>
      </c>
      <c r="D164" s="54" t="s">
        <v>33</v>
      </c>
      <c r="E164" s="97" t="s">
        <v>136</v>
      </c>
      <c r="F164" s="80" t="s">
        <v>81</v>
      </c>
      <c r="G164" s="68">
        <v>371</v>
      </c>
      <c r="H164" s="62"/>
    </row>
    <row r="165" spans="1:8">
      <c r="A165" s="43" t="s">
        <v>38</v>
      </c>
      <c r="B165" s="73" t="s">
        <v>18</v>
      </c>
      <c r="C165" s="9" t="s">
        <v>37</v>
      </c>
      <c r="D165" s="55"/>
      <c r="E165" s="9"/>
      <c r="F165" s="81"/>
      <c r="G165" s="69">
        <f>SUBTOTAL(9,G166:G168)</f>
        <v>688</v>
      </c>
      <c r="H165" s="63"/>
    </row>
    <row r="166" spans="1:8" ht="36">
      <c r="A166" s="40" t="s">
        <v>39</v>
      </c>
      <c r="B166" s="72" t="s">
        <v>18</v>
      </c>
      <c r="C166" s="7" t="s">
        <v>37</v>
      </c>
      <c r="D166" s="54" t="s">
        <v>33</v>
      </c>
      <c r="E166" s="7"/>
      <c r="F166" s="80"/>
      <c r="G166" s="67">
        <f>SUBTOTAL(9,G167:G168)</f>
        <v>688</v>
      </c>
      <c r="H166" s="61"/>
    </row>
    <row r="167" spans="1:8" ht="87" customHeight="1">
      <c r="A167" s="101" t="s">
        <v>158</v>
      </c>
      <c r="B167" s="72" t="s">
        <v>18</v>
      </c>
      <c r="C167" s="7" t="s">
        <v>37</v>
      </c>
      <c r="D167" s="54" t="s">
        <v>33</v>
      </c>
      <c r="E167" s="97" t="s">
        <v>139</v>
      </c>
      <c r="F167" s="80"/>
      <c r="G167" s="67">
        <f>SUBTOTAL(9,G168)</f>
        <v>688</v>
      </c>
      <c r="H167" s="61"/>
    </row>
    <row r="168" spans="1:8" ht="54">
      <c r="A168" s="44" t="s">
        <v>83</v>
      </c>
      <c r="B168" s="72" t="s">
        <v>18</v>
      </c>
      <c r="C168" s="7" t="s">
        <v>37</v>
      </c>
      <c r="D168" s="54" t="s">
        <v>33</v>
      </c>
      <c r="E168" s="97" t="s">
        <v>139</v>
      </c>
      <c r="F168" s="80" t="s">
        <v>80</v>
      </c>
      <c r="G168" s="68">
        <v>688</v>
      </c>
      <c r="H168" s="62"/>
    </row>
    <row r="169" spans="1:8" ht="25.5" customHeight="1">
      <c r="A169" s="43" t="s">
        <v>40</v>
      </c>
      <c r="B169" s="73" t="s">
        <v>18</v>
      </c>
      <c r="C169" s="9" t="s">
        <v>22</v>
      </c>
      <c r="D169" s="55"/>
      <c r="E169" s="9"/>
      <c r="F169" s="81"/>
      <c r="G169" s="69">
        <f>SUBTOTAL(9,G170:G181)</f>
        <v>14515</v>
      </c>
      <c r="H169" s="69">
        <f>SUBTOTAL(9,H170:H181)</f>
        <v>2615</v>
      </c>
    </row>
    <row r="170" spans="1:8">
      <c r="A170" s="40" t="s">
        <v>41</v>
      </c>
      <c r="B170" s="72" t="s">
        <v>18</v>
      </c>
      <c r="C170" s="7" t="s">
        <v>22</v>
      </c>
      <c r="D170" s="54" t="s">
        <v>8</v>
      </c>
      <c r="E170" s="7"/>
      <c r="F170" s="80"/>
      <c r="G170" s="67">
        <f>SUBTOTAL(9,G171:G172)</f>
        <v>12290</v>
      </c>
      <c r="H170" s="67">
        <f>SUBTOTAL(9,H171:H172)</f>
        <v>1790</v>
      </c>
    </row>
    <row r="171" spans="1:8" ht="108">
      <c r="A171" s="41" t="s">
        <v>114</v>
      </c>
      <c r="B171" s="72" t="s">
        <v>18</v>
      </c>
      <c r="C171" s="7" t="s">
        <v>22</v>
      </c>
      <c r="D171" s="54" t="s">
        <v>8</v>
      </c>
      <c r="E171" s="7" t="s">
        <v>127</v>
      </c>
      <c r="F171" s="80"/>
      <c r="G171" s="67">
        <f>SUBTOTAL(9,G172)</f>
        <v>12290</v>
      </c>
      <c r="H171" s="67">
        <f>SUBTOTAL(9,H172)</f>
        <v>1790</v>
      </c>
    </row>
    <row r="172" spans="1:8" ht="72">
      <c r="A172" s="40" t="s">
        <v>92</v>
      </c>
      <c r="B172" s="72" t="s">
        <v>18</v>
      </c>
      <c r="C172" s="7" t="s">
        <v>22</v>
      </c>
      <c r="D172" s="54" t="s">
        <v>8</v>
      </c>
      <c r="E172" s="7" t="s">
        <v>127</v>
      </c>
      <c r="F172" s="80" t="s">
        <v>91</v>
      </c>
      <c r="G172" s="68">
        <v>12290</v>
      </c>
      <c r="H172" s="62">
        <v>1790</v>
      </c>
    </row>
    <row r="173" spans="1:8" ht="36">
      <c r="A173" s="40" t="s">
        <v>43</v>
      </c>
      <c r="B173" s="72" t="s">
        <v>18</v>
      </c>
      <c r="C173" s="7" t="s">
        <v>22</v>
      </c>
      <c r="D173" s="54" t="s">
        <v>22</v>
      </c>
      <c r="E173" s="7"/>
      <c r="F173" s="80"/>
      <c r="G173" s="67">
        <f>SUBTOTAL(9,G174:G177)</f>
        <v>2225</v>
      </c>
      <c r="H173" s="67">
        <f>SUBTOTAL(9,H174:H177)</f>
        <v>825</v>
      </c>
    </row>
    <row r="174" spans="1:8" ht="90">
      <c r="A174" s="99" t="s">
        <v>159</v>
      </c>
      <c r="B174" s="72" t="s">
        <v>18</v>
      </c>
      <c r="C174" s="7" t="s">
        <v>22</v>
      </c>
      <c r="D174" s="54" t="s">
        <v>22</v>
      </c>
      <c r="E174" s="7" t="s">
        <v>140</v>
      </c>
      <c r="F174" s="80"/>
      <c r="G174" s="67">
        <f>SUBTOTAL(9,G175)</f>
        <v>2225</v>
      </c>
      <c r="H174" s="67">
        <f>SUBTOTAL(9,H175)</f>
        <v>825</v>
      </c>
    </row>
    <row r="175" spans="1:8" ht="54">
      <c r="A175" s="44" t="s">
        <v>83</v>
      </c>
      <c r="B175" s="72" t="s">
        <v>18</v>
      </c>
      <c r="C175" s="7" t="s">
        <v>22</v>
      </c>
      <c r="D175" s="54" t="s">
        <v>22</v>
      </c>
      <c r="E175" s="7" t="s">
        <v>140</v>
      </c>
      <c r="F175" s="80" t="s">
        <v>80</v>
      </c>
      <c r="G175" s="68">
        <v>2225</v>
      </c>
      <c r="H175" s="62">
        <v>825</v>
      </c>
    </row>
    <row r="176" spans="1:8" ht="108" hidden="1">
      <c r="A176" s="41" t="s">
        <v>105</v>
      </c>
      <c r="B176" s="72" t="s">
        <v>18</v>
      </c>
      <c r="C176" s="7" t="s">
        <v>22</v>
      </c>
      <c r="D176" s="54" t="s">
        <v>22</v>
      </c>
      <c r="E176" s="7" t="s">
        <v>141</v>
      </c>
      <c r="F176" s="80"/>
      <c r="G176" s="67">
        <f>SUBTOTAL(9,G177)</f>
        <v>0</v>
      </c>
      <c r="H176" s="61"/>
    </row>
    <row r="177" spans="1:8" ht="54" hidden="1">
      <c r="A177" s="44" t="s">
        <v>83</v>
      </c>
      <c r="B177" s="72" t="s">
        <v>18</v>
      </c>
      <c r="C177" s="7" t="s">
        <v>22</v>
      </c>
      <c r="D177" s="54" t="s">
        <v>22</v>
      </c>
      <c r="E177" s="7" t="s">
        <v>141</v>
      </c>
      <c r="F177" s="80" t="s">
        <v>80</v>
      </c>
      <c r="G177" s="68">
        <f>40-40</f>
        <v>0</v>
      </c>
      <c r="H177" s="62"/>
    </row>
    <row r="178" spans="1:8" ht="30.75" hidden="1" customHeight="1">
      <c r="A178" s="40" t="s">
        <v>44</v>
      </c>
      <c r="B178" s="72" t="s">
        <v>18</v>
      </c>
      <c r="C178" s="7" t="s">
        <v>22</v>
      </c>
      <c r="D178" s="54" t="s">
        <v>29</v>
      </c>
      <c r="E178" s="7"/>
      <c r="F178" s="80"/>
      <c r="G178" s="67">
        <f>SUBTOTAL(9,G179:G181)</f>
        <v>0</v>
      </c>
      <c r="H178" s="61"/>
    </row>
    <row r="179" spans="1:8" ht="82.5" hidden="1" customHeight="1">
      <c r="A179" s="100" t="s">
        <v>160</v>
      </c>
      <c r="B179" s="72" t="s">
        <v>18</v>
      </c>
      <c r="C179" s="7" t="s">
        <v>22</v>
      </c>
      <c r="D179" s="54" t="s">
        <v>29</v>
      </c>
      <c r="E179" s="7" t="s">
        <v>142</v>
      </c>
      <c r="F179" s="80"/>
      <c r="G179" s="67">
        <f>SUBTOTAL(9,G180:G181)</f>
        <v>0</v>
      </c>
      <c r="H179" s="61"/>
    </row>
    <row r="180" spans="1:8" ht="54" hidden="1">
      <c r="A180" s="44" t="s">
        <v>83</v>
      </c>
      <c r="B180" s="72" t="s">
        <v>18</v>
      </c>
      <c r="C180" s="7" t="s">
        <v>22</v>
      </c>
      <c r="D180" s="54" t="s">
        <v>29</v>
      </c>
      <c r="E180" s="7" t="s">
        <v>142</v>
      </c>
      <c r="F180" s="80" t="s">
        <v>80</v>
      </c>
      <c r="G180" s="68"/>
      <c r="H180" s="62"/>
    </row>
    <row r="181" spans="1:8" ht="24.75" hidden="1" customHeight="1">
      <c r="A181" s="40" t="s">
        <v>101</v>
      </c>
      <c r="B181" s="72" t="s">
        <v>18</v>
      </c>
      <c r="C181" s="7" t="s">
        <v>22</v>
      </c>
      <c r="D181" s="54" t="s">
        <v>29</v>
      </c>
      <c r="E181" s="7" t="s">
        <v>142</v>
      </c>
      <c r="F181" s="80" t="s">
        <v>19</v>
      </c>
      <c r="G181" s="68">
        <f>200-200</f>
        <v>0</v>
      </c>
      <c r="H181" s="62"/>
    </row>
    <row r="182" spans="1:8" ht="24.75" customHeight="1">
      <c r="A182" s="45" t="s">
        <v>46</v>
      </c>
      <c r="B182" s="73" t="s">
        <v>18</v>
      </c>
      <c r="C182" s="9" t="s">
        <v>45</v>
      </c>
      <c r="D182" s="55"/>
      <c r="E182" s="9"/>
      <c r="F182" s="81"/>
      <c r="G182" s="69">
        <f>SUBTOTAL(9,G183:G213)</f>
        <v>18431</v>
      </c>
      <c r="H182" s="69">
        <f t="shared" ref="H182" si="5">SUBTOTAL(9,H183:H213)</f>
        <v>9838</v>
      </c>
    </row>
    <row r="183" spans="1:8">
      <c r="A183" s="46" t="s">
        <v>47</v>
      </c>
      <c r="B183" s="72" t="s">
        <v>18</v>
      </c>
      <c r="C183" s="7" t="s">
        <v>45</v>
      </c>
      <c r="D183" s="54" t="s">
        <v>10</v>
      </c>
      <c r="E183" s="7"/>
      <c r="F183" s="80"/>
      <c r="G183" s="67">
        <f>SUBTOTAL(9,G184:G198)</f>
        <v>9979</v>
      </c>
      <c r="H183" s="67">
        <f>SUBTOTAL(9,H184:H198)</f>
        <v>3712</v>
      </c>
    </row>
    <row r="184" spans="1:8" ht="99.75" customHeight="1">
      <c r="A184" s="41" t="s">
        <v>115</v>
      </c>
      <c r="B184" s="72" t="s">
        <v>18</v>
      </c>
      <c r="C184" s="7" t="s">
        <v>45</v>
      </c>
      <c r="D184" s="54" t="s">
        <v>10</v>
      </c>
      <c r="E184" s="97" t="s">
        <v>143</v>
      </c>
      <c r="F184" s="80"/>
      <c r="G184" s="67">
        <f>SUBTOTAL(9,G185:G188)</f>
        <v>6333</v>
      </c>
      <c r="H184" s="67">
        <f>SUBTOTAL(9,H185:H188)</f>
        <v>1346</v>
      </c>
    </row>
    <row r="185" spans="1:8" s="11" customFormat="1" ht="54">
      <c r="A185" s="40" t="s">
        <v>83</v>
      </c>
      <c r="B185" s="72" t="s">
        <v>18</v>
      </c>
      <c r="C185" s="7" t="s">
        <v>45</v>
      </c>
      <c r="D185" s="54" t="s">
        <v>10</v>
      </c>
      <c r="E185" s="97" t="s">
        <v>143</v>
      </c>
      <c r="F185" s="80" t="s">
        <v>80</v>
      </c>
      <c r="G185" s="68">
        <v>225</v>
      </c>
      <c r="H185" s="62"/>
    </row>
    <row r="186" spans="1:8" s="11" customFormat="1" ht="36">
      <c r="A186" s="40" t="s">
        <v>86</v>
      </c>
      <c r="B186" s="72" t="s">
        <v>18</v>
      </c>
      <c r="C186" s="7" t="s">
        <v>45</v>
      </c>
      <c r="D186" s="54" t="s">
        <v>10</v>
      </c>
      <c r="E186" s="97" t="s">
        <v>143</v>
      </c>
      <c r="F186" s="80" t="s">
        <v>85</v>
      </c>
      <c r="G186" s="68">
        <v>6108</v>
      </c>
      <c r="H186" s="62">
        <v>1346</v>
      </c>
    </row>
    <row r="187" spans="1:8" s="11" customFormat="1" ht="54" hidden="1">
      <c r="A187" s="40" t="s">
        <v>108</v>
      </c>
      <c r="B187" s="72" t="s">
        <v>37</v>
      </c>
      <c r="C187" s="7" t="s">
        <v>45</v>
      </c>
      <c r="D187" s="54" t="s">
        <v>10</v>
      </c>
      <c r="E187" s="97" t="s">
        <v>143</v>
      </c>
      <c r="F187" s="80" t="s">
        <v>109</v>
      </c>
      <c r="G187" s="68"/>
      <c r="H187" s="62"/>
    </row>
    <row r="188" spans="1:8" s="11" customFormat="1" hidden="1">
      <c r="A188" s="44" t="s">
        <v>101</v>
      </c>
      <c r="B188" s="72" t="s">
        <v>18</v>
      </c>
      <c r="C188" s="7" t="s">
        <v>45</v>
      </c>
      <c r="D188" s="54" t="s">
        <v>10</v>
      </c>
      <c r="E188" s="97" t="s">
        <v>143</v>
      </c>
      <c r="F188" s="80" t="s">
        <v>19</v>
      </c>
      <c r="G188" s="68"/>
      <c r="H188" s="62"/>
    </row>
    <row r="189" spans="1:8" s="11" customFormat="1" ht="90">
      <c r="A189" s="99" t="s">
        <v>159</v>
      </c>
      <c r="B189" s="72" t="s">
        <v>18</v>
      </c>
      <c r="C189" s="7" t="s">
        <v>45</v>
      </c>
      <c r="D189" s="54" t="s">
        <v>10</v>
      </c>
      <c r="E189" s="97" t="s">
        <v>140</v>
      </c>
      <c r="F189" s="80"/>
      <c r="G189" s="67">
        <f>SUBTOTAL(9,G190:G192)</f>
        <v>1196</v>
      </c>
      <c r="H189" s="67"/>
    </row>
    <row r="190" spans="1:8" s="11" customFormat="1" ht="54">
      <c r="A190" s="40" t="s">
        <v>83</v>
      </c>
      <c r="B190" s="72" t="s">
        <v>18</v>
      </c>
      <c r="C190" s="7" t="s">
        <v>45</v>
      </c>
      <c r="D190" s="54" t="s">
        <v>10</v>
      </c>
      <c r="E190" s="97" t="s">
        <v>140</v>
      </c>
      <c r="F190" s="80" t="s">
        <v>80</v>
      </c>
      <c r="G190" s="68">
        <v>276</v>
      </c>
      <c r="H190" s="62"/>
    </row>
    <row r="191" spans="1:8" s="11" customFormat="1" ht="36">
      <c r="A191" s="40" t="s">
        <v>86</v>
      </c>
      <c r="B191" s="72" t="s">
        <v>18</v>
      </c>
      <c r="C191" s="7" t="s">
        <v>45</v>
      </c>
      <c r="D191" s="54" t="s">
        <v>10</v>
      </c>
      <c r="E191" s="97" t="s">
        <v>140</v>
      </c>
      <c r="F191" s="80" t="s">
        <v>85</v>
      </c>
      <c r="G191" s="68">
        <v>800</v>
      </c>
      <c r="H191" s="62"/>
    </row>
    <row r="192" spans="1:8" s="11" customFormat="1">
      <c r="A192" s="40" t="s">
        <v>165</v>
      </c>
      <c r="B192" s="72" t="s">
        <v>18</v>
      </c>
      <c r="C192" s="7" t="s">
        <v>45</v>
      </c>
      <c r="D192" s="54" t="s">
        <v>10</v>
      </c>
      <c r="E192" s="97" t="s">
        <v>140</v>
      </c>
      <c r="F192" s="80" t="s">
        <v>164</v>
      </c>
      <c r="G192" s="68">
        <v>120</v>
      </c>
      <c r="H192" s="62"/>
    </row>
    <row r="193" spans="1:8" s="11" customFormat="1" ht="72">
      <c r="A193" s="41" t="s">
        <v>168</v>
      </c>
      <c r="B193" s="72" t="s">
        <v>18</v>
      </c>
      <c r="C193" s="7" t="s">
        <v>45</v>
      </c>
      <c r="D193" s="54" t="s">
        <v>10</v>
      </c>
      <c r="E193" s="97" t="s">
        <v>167</v>
      </c>
      <c r="F193" s="80"/>
      <c r="G193" s="67">
        <f>SUBTOTAL(9,G194:G196)</f>
        <v>84</v>
      </c>
      <c r="H193" s="67"/>
    </row>
    <row r="194" spans="1:8" s="11" customFormat="1" ht="36" hidden="1">
      <c r="A194" s="40" t="s">
        <v>86</v>
      </c>
      <c r="B194" s="72" t="s">
        <v>18</v>
      </c>
      <c r="C194" s="7" t="s">
        <v>45</v>
      </c>
      <c r="D194" s="54" t="s">
        <v>10</v>
      </c>
      <c r="E194" s="97" t="s">
        <v>167</v>
      </c>
      <c r="F194" s="80" t="s">
        <v>85</v>
      </c>
      <c r="G194" s="68"/>
      <c r="H194" s="62"/>
    </row>
    <row r="195" spans="1:8" s="11" customFormat="1" ht="56.25" hidden="1" customHeight="1">
      <c r="A195" s="40" t="s">
        <v>116</v>
      </c>
      <c r="B195" s="72" t="s">
        <v>18</v>
      </c>
      <c r="C195" s="7" t="s">
        <v>45</v>
      </c>
      <c r="D195" s="54" t="s">
        <v>10</v>
      </c>
      <c r="E195" s="97" t="s">
        <v>142</v>
      </c>
      <c r="F195" s="80"/>
      <c r="G195" s="67"/>
      <c r="H195" s="61"/>
    </row>
    <row r="196" spans="1:8" s="11" customFormat="1" ht="54">
      <c r="A196" s="40" t="s">
        <v>166</v>
      </c>
      <c r="B196" s="72" t="s">
        <v>18</v>
      </c>
      <c r="C196" s="7" t="s">
        <v>45</v>
      </c>
      <c r="D196" s="54" t="s">
        <v>10</v>
      </c>
      <c r="E196" s="97" t="s">
        <v>167</v>
      </c>
      <c r="F196" s="80" t="s">
        <v>109</v>
      </c>
      <c r="G196" s="68">
        <v>84</v>
      </c>
      <c r="H196" s="62"/>
    </row>
    <row r="197" spans="1:8" s="11" customFormat="1" ht="36">
      <c r="A197" s="40" t="s">
        <v>116</v>
      </c>
      <c r="B197" s="72" t="s">
        <v>18</v>
      </c>
      <c r="C197" s="7" t="s">
        <v>45</v>
      </c>
      <c r="D197" s="54" t="s">
        <v>10</v>
      </c>
      <c r="E197" s="97" t="s">
        <v>126</v>
      </c>
      <c r="F197" s="80"/>
      <c r="G197" s="67">
        <f>SUBTOTAL(9,G198)</f>
        <v>2366</v>
      </c>
      <c r="H197" s="61">
        <f>SUBTOTAL(9,H198)</f>
        <v>2366</v>
      </c>
    </row>
    <row r="198" spans="1:8" s="11" customFormat="1" ht="54">
      <c r="A198" s="40" t="s">
        <v>166</v>
      </c>
      <c r="B198" s="72" t="s">
        <v>18</v>
      </c>
      <c r="C198" s="7" t="s">
        <v>45</v>
      </c>
      <c r="D198" s="54" t="s">
        <v>10</v>
      </c>
      <c r="E198" s="97" t="s">
        <v>126</v>
      </c>
      <c r="F198" s="80" t="s">
        <v>109</v>
      </c>
      <c r="G198" s="68">
        <v>2366</v>
      </c>
      <c r="H198" s="62">
        <v>2366</v>
      </c>
    </row>
    <row r="199" spans="1:8" s="11" customFormat="1">
      <c r="A199" s="40" t="s">
        <v>49</v>
      </c>
      <c r="B199" s="72" t="s">
        <v>18</v>
      </c>
      <c r="C199" s="7" t="s">
        <v>45</v>
      </c>
      <c r="D199" s="54" t="s">
        <v>14</v>
      </c>
      <c r="E199" s="7"/>
      <c r="F199" s="80"/>
      <c r="G199" s="67">
        <f>SUBTOTAL(9,G200:G201)</f>
        <v>3364</v>
      </c>
      <c r="H199" s="61">
        <f>SUBTOTAL(9,H200:H201)</f>
        <v>3364</v>
      </c>
    </row>
    <row r="200" spans="1:8" s="11" customFormat="1" ht="39" customHeight="1">
      <c r="A200" s="40" t="s">
        <v>116</v>
      </c>
      <c r="B200" s="72" t="s">
        <v>18</v>
      </c>
      <c r="C200" s="7" t="s">
        <v>45</v>
      </c>
      <c r="D200" s="54" t="s">
        <v>14</v>
      </c>
      <c r="E200" s="97" t="s">
        <v>126</v>
      </c>
      <c r="F200" s="80"/>
      <c r="G200" s="67">
        <f>SUBTOTAL(9,G201)</f>
        <v>3364</v>
      </c>
      <c r="H200" s="61">
        <f>SUBTOTAL(9,H201)</f>
        <v>3364</v>
      </c>
    </row>
    <row r="201" spans="1:8" s="11" customFormat="1" ht="54">
      <c r="A201" s="40" t="s">
        <v>166</v>
      </c>
      <c r="B201" s="72" t="s">
        <v>18</v>
      </c>
      <c r="C201" s="7" t="s">
        <v>45</v>
      </c>
      <c r="D201" s="54" t="s">
        <v>14</v>
      </c>
      <c r="E201" s="97" t="s">
        <v>126</v>
      </c>
      <c r="F201" s="80" t="s">
        <v>109</v>
      </c>
      <c r="G201" s="68">
        <v>3364</v>
      </c>
      <c r="H201" s="62">
        <v>3364</v>
      </c>
    </row>
    <row r="202" spans="1:8" s="11" customFormat="1" ht="36">
      <c r="A202" s="46" t="s">
        <v>54</v>
      </c>
      <c r="B202" s="72" t="s">
        <v>18</v>
      </c>
      <c r="C202" s="7" t="s">
        <v>45</v>
      </c>
      <c r="D202" s="54" t="s">
        <v>37</v>
      </c>
      <c r="E202" s="7"/>
      <c r="F202" s="80"/>
      <c r="G202" s="67">
        <f>SUBTOTAL(9,G203:G213)</f>
        <v>5088</v>
      </c>
      <c r="H202" s="61">
        <f>SUBTOTAL(9,H203:H213)</f>
        <v>2762</v>
      </c>
    </row>
    <row r="203" spans="1:8" s="11" customFormat="1" ht="90">
      <c r="A203" s="41" t="s">
        <v>115</v>
      </c>
      <c r="B203" s="72" t="s">
        <v>18</v>
      </c>
      <c r="C203" s="7" t="s">
        <v>45</v>
      </c>
      <c r="D203" s="54" t="s">
        <v>37</v>
      </c>
      <c r="E203" s="97" t="s">
        <v>143</v>
      </c>
      <c r="F203" s="80"/>
      <c r="G203" s="67">
        <f>SUBTOTAL(9,G204:G205)</f>
        <v>345</v>
      </c>
      <c r="H203" s="67"/>
    </row>
    <row r="204" spans="1:8" s="11" customFormat="1" ht="36">
      <c r="A204" s="46" t="s">
        <v>95</v>
      </c>
      <c r="B204" s="72" t="s">
        <v>18</v>
      </c>
      <c r="C204" s="7" t="s">
        <v>45</v>
      </c>
      <c r="D204" s="54" t="s">
        <v>37</v>
      </c>
      <c r="E204" s="97" t="s">
        <v>143</v>
      </c>
      <c r="F204" s="80" t="s">
        <v>87</v>
      </c>
      <c r="G204" s="68">
        <v>344</v>
      </c>
      <c r="H204" s="62"/>
    </row>
    <row r="205" spans="1:8" s="11" customFormat="1" ht="54">
      <c r="A205" s="40" t="s">
        <v>83</v>
      </c>
      <c r="B205" s="72" t="s">
        <v>18</v>
      </c>
      <c r="C205" s="7" t="s">
        <v>45</v>
      </c>
      <c r="D205" s="54" t="s">
        <v>37</v>
      </c>
      <c r="E205" s="97" t="s">
        <v>143</v>
      </c>
      <c r="F205" s="80" t="s">
        <v>80</v>
      </c>
      <c r="G205" s="68">
        <v>1</v>
      </c>
      <c r="H205" s="62"/>
    </row>
    <row r="206" spans="1:8" s="11" customFormat="1" ht="90">
      <c r="A206" s="99" t="s">
        <v>159</v>
      </c>
      <c r="B206" s="72" t="s">
        <v>18</v>
      </c>
      <c r="C206" s="7" t="s">
        <v>45</v>
      </c>
      <c r="D206" s="54" t="s">
        <v>37</v>
      </c>
      <c r="E206" s="97" t="s">
        <v>140</v>
      </c>
      <c r="F206" s="80"/>
      <c r="G206" s="67">
        <f>SUBTOTAL(9,G207:G209)</f>
        <v>1981</v>
      </c>
      <c r="H206" s="67"/>
    </row>
    <row r="207" spans="1:8" s="11" customFormat="1" ht="36">
      <c r="A207" s="46" t="s">
        <v>95</v>
      </c>
      <c r="B207" s="72" t="s">
        <v>18</v>
      </c>
      <c r="C207" s="7" t="s">
        <v>45</v>
      </c>
      <c r="D207" s="54" t="s">
        <v>37</v>
      </c>
      <c r="E207" s="97" t="s">
        <v>140</v>
      </c>
      <c r="F207" s="80" t="s">
        <v>87</v>
      </c>
      <c r="G207" s="68">
        <v>1734</v>
      </c>
      <c r="H207" s="62"/>
    </row>
    <row r="208" spans="1:8" s="11" customFormat="1" ht="54">
      <c r="A208" s="40" t="s">
        <v>83</v>
      </c>
      <c r="B208" s="72" t="s">
        <v>18</v>
      </c>
      <c r="C208" s="7" t="s">
        <v>45</v>
      </c>
      <c r="D208" s="54" t="s">
        <v>37</v>
      </c>
      <c r="E208" s="97" t="s">
        <v>140</v>
      </c>
      <c r="F208" s="80" t="s">
        <v>80</v>
      </c>
      <c r="G208" s="68">
        <v>247</v>
      </c>
      <c r="H208" s="62"/>
    </row>
    <row r="209" spans="1:8" s="11" customFormat="1" hidden="1">
      <c r="A209" s="40" t="s">
        <v>169</v>
      </c>
      <c r="B209" s="72" t="s">
        <v>18</v>
      </c>
      <c r="C209" s="7" t="s">
        <v>45</v>
      </c>
      <c r="D209" s="54" t="s">
        <v>37</v>
      </c>
      <c r="E209" s="97" t="s">
        <v>140</v>
      </c>
      <c r="F209" s="80" t="s">
        <v>170</v>
      </c>
      <c r="G209" s="68"/>
      <c r="H209" s="62"/>
    </row>
    <row r="210" spans="1:8" s="11" customFormat="1" ht="44.25" customHeight="1">
      <c r="A210" s="40" t="s">
        <v>116</v>
      </c>
      <c r="B210" s="72" t="s">
        <v>18</v>
      </c>
      <c r="C210" s="7" t="s">
        <v>45</v>
      </c>
      <c r="D210" s="54" t="s">
        <v>37</v>
      </c>
      <c r="E210" s="97" t="s">
        <v>126</v>
      </c>
      <c r="F210" s="80"/>
      <c r="G210" s="67">
        <f>SUBTOTAL(9,G211:G213)</f>
        <v>2762</v>
      </c>
      <c r="H210" s="61">
        <f t="shared" ref="H210" si="6">SUBTOTAL(9,H211:H213)</f>
        <v>2762</v>
      </c>
    </row>
    <row r="211" spans="1:8" s="11" customFormat="1" ht="36">
      <c r="A211" s="46" t="s">
        <v>95</v>
      </c>
      <c r="B211" s="72" t="s">
        <v>18</v>
      </c>
      <c r="C211" s="7" t="s">
        <v>45</v>
      </c>
      <c r="D211" s="54" t="s">
        <v>37</v>
      </c>
      <c r="E211" s="97" t="s">
        <v>126</v>
      </c>
      <c r="F211" s="80" t="s">
        <v>87</v>
      </c>
      <c r="G211" s="68">
        <v>2485</v>
      </c>
      <c r="H211" s="62">
        <v>2485</v>
      </c>
    </row>
    <row r="212" spans="1:8" s="11" customFormat="1" ht="54">
      <c r="A212" s="40" t="s">
        <v>83</v>
      </c>
      <c r="B212" s="72" t="s">
        <v>18</v>
      </c>
      <c r="C212" s="7" t="s">
        <v>45</v>
      </c>
      <c r="D212" s="54" t="s">
        <v>37</v>
      </c>
      <c r="E212" s="97" t="s">
        <v>126</v>
      </c>
      <c r="F212" s="80" t="s">
        <v>80</v>
      </c>
      <c r="G212" s="68">
        <v>276</v>
      </c>
      <c r="H212" s="62">
        <v>276</v>
      </c>
    </row>
    <row r="213" spans="1:8" s="11" customFormat="1" ht="36">
      <c r="A213" s="46" t="s">
        <v>84</v>
      </c>
      <c r="B213" s="72" t="s">
        <v>18</v>
      </c>
      <c r="C213" s="7" t="s">
        <v>45</v>
      </c>
      <c r="D213" s="54" t="s">
        <v>37</v>
      </c>
      <c r="E213" s="97" t="s">
        <v>126</v>
      </c>
      <c r="F213" s="80" t="s">
        <v>81</v>
      </c>
      <c r="G213" s="68">
        <v>1</v>
      </c>
      <c r="H213" s="62">
        <v>1</v>
      </c>
    </row>
    <row r="214" spans="1:8" ht="34.799999999999997">
      <c r="A214" s="45" t="s">
        <v>24</v>
      </c>
      <c r="B214" s="73" t="s">
        <v>18</v>
      </c>
      <c r="C214" s="9" t="s">
        <v>70</v>
      </c>
      <c r="D214" s="55"/>
      <c r="E214" s="9"/>
      <c r="F214" s="81"/>
      <c r="G214" s="69">
        <f>SUBTOTAL(9,G215:G217)</f>
        <v>3212</v>
      </c>
      <c r="H214" s="63"/>
    </row>
    <row r="215" spans="1:8" ht="36">
      <c r="A215" s="40" t="s">
        <v>71</v>
      </c>
      <c r="B215" s="72" t="s">
        <v>18</v>
      </c>
      <c r="C215" s="7" t="s">
        <v>70</v>
      </c>
      <c r="D215" s="54" t="s">
        <v>8</v>
      </c>
      <c r="E215" s="7"/>
      <c r="F215" s="80"/>
      <c r="G215" s="67">
        <f>SUBTOTAL(9,G216:G217)</f>
        <v>3212</v>
      </c>
      <c r="H215" s="61"/>
    </row>
    <row r="216" spans="1:8" ht="44.25" customHeight="1">
      <c r="A216" s="40" t="s">
        <v>116</v>
      </c>
      <c r="B216" s="72" t="s">
        <v>18</v>
      </c>
      <c r="C216" s="7" t="s">
        <v>70</v>
      </c>
      <c r="D216" s="54" t="s">
        <v>8</v>
      </c>
      <c r="E216" s="97" t="s">
        <v>126</v>
      </c>
      <c r="F216" s="80"/>
      <c r="G216" s="67">
        <f>SUBTOTAL(9,G217:G217)</f>
        <v>3212</v>
      </c>
      <c r="H216" s="61"/>
    </row>
    <row r="217" spans="1:8">
      <c r="A217" s="48" t="s">
        <v>94</v>
      </c>
      <c r="B217" s="74" t="s">
        <v>18</v>
      </c>
      <c r="C217" s="37" t="s">
        <v>70</v>
      </c>
      <c r="D217" s="56" t="s">
        <v>8</v>
      </c>
      <c r="E217" s="97" t="s">
        <v>126</v>
      </c>
      <c r="F217" s="82" t="s">
        <v>93</v>
      </c>
      <c r="G217" s="70">
        <v>3212</v>
      </c>
      <c r="H217" s="64"/>
    </row>
    <row r="218" spans="1:8" s="5" customFormat="1" ht="34.799999999999997">
      <c r="A218" s="47" t="s">
        <v>120</v>
      </c>
      <c r="B218" s="75" t="s">
        <v>5</v>
      </c>
      <c r="C218" s="89"/>
      <c r="D218" s="57"/>
      <c r="E218" s="92"/>
      <c r="F218" s="51"/>
      <c r="G218" s="36">
        <f>SUBTOTAL(9,G219:G233)</f>
        <v>7361</v>
      </c>
      <c r="H218" s="36"/>
    </row>
    <row r="219" spans="1:8" s="6" customFormat="1" ht="17.399999999999999">
      <c r="A219" s="39" t="s">
        <v>7</v>
      </c>
      <c r="B219" s="76" t="s">
        <v>5</v>
      </c>
      <c r="C219" s="33" t="s">
        <v>8</v>
      </c>
      <c r="D219" s="53"/>
      <c r="E219" s="33"/>
      <c r="F219" s="83"/>
      <c r="G219" s="66">
        <f>SUBTOTAL(9,G220:G233)</f>
        <v>7361</v>
      </c>
      <c r="H219" s="66"/>
    </row>
    <row r="220" spans="1:8" s="8" customFormat="1" ht="90">
      <c r="A220" s="40" t="s">
        <v>4</v>
      </c>
      <c r="B220" s="72" t="s">
        <v>5</v>
      </c>
      <c r="C220" s="7" t="s">
        <v>8</v>
      </c>
      <c r="D220" s="54" t="s">
        <v>10</v>
      </c>
      <c r="E220" s="7"/>
      <c r="F220" s="80"/>
      <c r="G220" s="67">
        <f>SUBTOTAL(9,G221:G224)</f>
        <v>5405</v>
      </c>
      <c r="H220" s="67"/>
    </row>
    <row r="221" spans="1:8" s="8" customFormat="1" ht="36">
      <c r="A221" s="40" t="s">
        <v>117</v>
      </c>
      <c r="B221" s="72" t="s">
        <v>5</v>
      </c>
      <c r="C221" s="7" t="s">
        <v>8</v>
      </c>
      <c r="D221" s="54" t="s">
        <v>10</v>
      </c>
      <c r="E221" s="97" t="s">
        <v>126</v>
      </c>
      <c r="F221" s="80"/>
      <c r="G221" s="67">
        <f>SUBTOTAL(9,G222:G224)</f>
        <v>5405</v>
      </c>
      <c r="H221" s="61"/>
    </row>
    <row r="222" spans="1:8" s="8" customFormat="1" ht="54">
      <c r="A222" s="40" t="s">
        <v>82</v>
      </c>
      <c r="B222" s="72" t="s">
        <v>5</v>
      </c>
      <c r="C222" s="7" t="s">
        <v>8</v>
      </c>
      <c r="D222" s="54" t="s">
        <v>10</v>
      </c>
      <c r="E222" s="97" t="s">
        <v>126</v>
      </c>
      <c r="F222" s="80" t="s">
        <v>79</v>
      </c>
      <c r="G222" s="68">
        <v>4640</v>
      </c>
      <c r="H222" s="62"/>
    </row>
    <row r="223" spans="1:8" s="8" customFormat="1" ht="54">
      <c r="A223" s="40" t="s">
        <v>83</v>
      </c>
      <c r="B223" s="72" t="s">
        <v>5</v>
      </c>
      <c r="C223" s="7" t="s">
        <v>8</v>
      </c>
      <c r="D223" s="54" t="s">
        <v>10</v>
      </c>
      <c r="E223" s="97" t="s">
        <v>126</v>
      </c>
      <c r="F223" s="80" t="s">
        <v>80</v>
      </c>
      <c r="G223" s="68">
        <v>762</v>
      </c>
      <c r="H223" s="62"/>
    </row>
    <row r="224" spans="1:8" s="8" customFormat="1" ht="36">
      <c r="A224" s="40" t="s">
        <v>84</v>
      </c>
      <c r="B224" s="72" t="s">
        <v>5</v>
      </c>
      <c r="C224" s="7" t="s">
        <v>8</v>
      </c>
      <c r="D224" s="54" t="s">
        <v>10</v>
      </c>
      <c r="E224" s="97" t="s">
        <v>126</v>
      </c>
      <c r="F224" s="80" t="s">
        <v>81</v>
      </c>
      <c r="G224" s="68">
        <v>3</v>
      </c>
      <c r="H224" s="62"/>
    </row>
    <row r="225" spans="1:8" s="8" customFormat="1" ht="84" customHeight="1">
      <c r="A225" s="40" t="s">
        <v>55</v>
      </c>
      <c r="B225" s="72" t="s">
        <v>5</v>
      </c>
      <c r="C225" s="7" t="s">
        <v>8</v>
      </c>
      <c r="D225" s="54" t="s">
        <v>37</v>
      </c>
      <c r="E225" s="7"/>
      <c r="F225" s="80"/>
      <c r="G225" s="67">
        <f>SUBTOTAL(9,G226:G227)</f>
        <v>1554</v>
      </c>
      <c r="H225" s="61"/>
    </row>
    <row r="226" spans="1:8" s="8" customFormat="1" ht="36">
      <c r="A226" s="40" t="s">
        <v>117</v>
      </c>
      <c r="B226" s="72" t="s">
        <v>5</v>
      </c>
      <c r="C226" s="7" t="s">
        <v>8</v>
      </c>
      <c r="D226" s="54" t="s">
        <v>37</v>
      </c>
      <c r="E226" s="97" t="s">
        <v>126</v>
      </c>
      <c r="F226" s="80"/>
      <c r="G226" s="67">
        <f>SUBTOTAL(9,G227:G227)</f>
        <v>1554</v>
      </c>
      <c r="H226" s="61"/>
    </row>
    <row r="227" spans="1:8" s="8" customFormat="1" ht="54">
      <c r="A227" s="40" t="s">
        <v>82</v>
      </c>
      <c r="B227" s="72" t="s">
        <v>5</v>
      </c>
      <c r="C227" s="7" t="s">
        <v>8</v>
      </c>
      <c r="D227" s="54" t="s">
        <v>37</v>
      </c>
      <c r="E227" s="97" t="s">
        <v>126</v>
      </c>
      <c r="F227" s="80" t="s">
        <v>79</v>
      </c>
      <c r="G227" s="68">
        <v>1554</v>
      </c>
      <c r="H227" s="62"/>
    </row>
    <row r="228" spans="1:8" s="8" customFormat="1" ht="23.25" customHeight="1">
      <c r="A228" s="40" t="s">
        <v>12</v>
      </c>
      <c r="B228" s="72" t="s">
        <v>5</v>
      </c>
      <c r="C228" s="7" t="s">
        <v>8</v>
      </c>
      <c r="D228" s="54" t="s">
        <v>70</v>
      </c>
      <c r="E228" s="7"/>
      <c r="F228" s="80"/>
      <c r="G228" s="67">
        <f>SUBTOTAL(9,G229:G233)</f>
        <v>402</v>
      </c>
      <c r="H228" s="67"/>
    </row>
    <row r="229" spans="1:8" s="8" customFormat="1" ht="81.75" customHeight="1">
      <c r="A229" s="98" t="s">
        <v>152</v>
      </c>
      <c r="B229" s="72" t="s">
        <v>5</v>
      </c>
      <c r="C229" s="7" t="s">
        <v>8</v>
      </c>
      <c r="D229" s="54" t="s">
        <v>70</v>
      </c>
      <c r="E229" s="97" t="s">
        <v>131</v>
      </c>
      <c r="F229" s="80"/>
      <c r="G229" s="67">
        <f>SUBTOTAL(9,G230:G231)</f>
        <v>382</v>
      </c>
      <c r="H229" s="61"/>
    </row>
    <row r="230" spans="1:8" s="8" customFormat="1" ht="54">
      <c r="A230" s="107" t="s">
        <v>83</v>
      </c>
      <c r="B230" s="74" t="s">
        <v>5</v>
      </c>
      <c r="C230" s="7" t="s">
        <v>8</v>
      </c>
      <c r="D230" s="56" t="s">
        <v>70</v>
      </c>
      <c r="E230" s="97" t="s">
        <v>131</v>
      </c>
      <c r="F230" s="106" t="s">
        <v>80</v>
      </c>
      <c r="G230" s="68">
        <v>300</v>
      </c>
      <c r="H230" s="62"/>
    </row>
    <row r="231" spans="1:8" s="8" customFormat="1" ht="74.25" customHeight="1">
      <c r="A231" s="102" t="s">
        <v>90</v>
      </c>
      <c r="B231" s="74" t="s">
        <v>5</v>
      </c>
      <c r="C231" s="110" t="s">
        <v>8</v>
      </c>
      <c r="D231" s="56" t="s">
        <v>70</v>
      </c>
      <c r="E231" s="97" t="s">
        <v>131</v>
      </c>
      <c r="F231" s="103" t="s">
        <v>89</v>
      </c>
      <c r="G231" s="104">
        <v>82</v>
      </c>
      <c r="H231" s="105"/>
    </row>
    <row r="232" spans="1:8" s="8" customFormat="1" ht="74.25" customHeight="1">
      <c r="A232" s="41" t="s">
        <v>156</v>
      </c>
      <c r="B232" s="72" t="s">
        <v>5</v>
      </c>
      <c r="C232" s="7" t="s">
        <v>8</v>
      </c>
      <c r="D232" s="54" t="s">
        <v>70</v>
      </c>
      <c r="E232" s="97" t="s">
        <v>132</v>
      </c>
      <c r="F232" s="80"/>
      <c r="G232" s="67">
        <f>SUBTOTAL(9,G233:G234)</f>
        <v>20</v>
      </c>
      <c r="H232" s="67"/>
    </row>
    <row r="233" spans="1:8" s="8" customFormat="1" ht="63" customHeight="1">
      <c r="A233" s="107" t="s">
        <v>83</v>
      </c>
      <c r="B233" s="74" t="s">
        <v>5</v>
      </c>
      <c r="C233" s="7" t="s">
        <v>8</v>
      </c>
      <c r="D233" s="56" t="s">
        <v>70</v>
      </c>
      <c r="E233" s="97" t="s">
        <v>132</v>
      </c>
      <c r="F233" s="106" t="s">
        <v>80</v>
      </c>
      <c r="G233" s="68">
        <v>20</v>
      </c>
      <c r="H233" s="62"/>
    </row>
    <row r="234" spans="1:8" ht="52.2">
      <c r="A234" s="47" t="s">
        <v>121</v>
      </c>
      <c r="B234" s="75" t="s">
        <v>19</v>
      </c>
      <c r="C234" s="89"/>
      <c r="D234" s="93"/>
      <c r="E234" s="92"/>
      <c r="F234" s="51"/>
      <c r="G234" s="36">
        <f>SUBTOTAL(9,G235:G303)</f>
        <v>157238</v>
      </c>
      <c r="H234" s="36">
        <f>SUBTOTAL(9,H235:H303)</f>
        <v>52029</v>
      </c>
    </row>
    <row r="235" spans="1:8" ht="19.5" customHeight="1">
      <c r="A235" s="39" t="s">
        <v>7</v>
      </c>
      <c r="B235" s="76" t="s">
        <v>19</v>
      </c>
      <c r="C235" s="33" t="s">
        <v>8</v>
      </c>
      <c r="D235" s="53"/>
      <c r="E235" s="33"/>
      <c r="F235" s="83"/>
      <c r="G235" s="66">
        <f>SUBTOTAL(9,G236:G238)</f>
        <v>29</v>
      </c>
      <c r="H235" s="66"/>
    </row>
    <row r="236" spans="1:8" ht="23.25" customHeight="1">
      <c r="A236" s="40" t="s">
        <v>12</v>
      </c>
      <c r="B236" s="72" t="s">
        <v>19</v>
      </c>
      <c r="C236" s="7" t="s">
        <v>8</v>
      </c>
      <c r="D236" s="54" t="s">
        <v>70</v>
      </c>
      <c r="E236" s="7"/>
      <c r="F236" s="80"/>
      <c r="G236" s="67">
        <f>SUBTOTAL(9,G237:G238)</f>
        <v>29</v>
      </c>
      <c r="H236" s="61"/>
    </row>
    <row r="237" spans="1:8" ht="72">
      <c r="A237" s="41" t="s">
        <v>156</v>
      </c>
      <c r="B237" s="72" t="s">
        <v>19</v>
      </c>
      <c r="C237" s="7" t="s">
        <v>8</v>
      </c>
      <c r="D237" s="54" t="s">
        <v>70</v>
      </c>
      <c r="E237" s="97" t="s">
        <v>132</v>
      </c>
      <c r="F237" s="80"/>
      <c r="G237" s="67">
        <f>SUBTOTAL(9,G238)</f>
        <v>29</v>
      </c>
      <c r="H237" s="61"/>
    </row>
    <row r="238" spans="1:8" ht="54">
      <c r="A238" s="44" t="s">
        <v>83</v>
      </c>
      <c r="B238" s="72" t="s">
        <v>19</v>
      </c>
      <c r="C238" s="7" t="s">
        <v>8</v>
      </c>
      <c r="D238" s="54" t="s">
        <v>70</v>
      </c>
      <c r="E238" s="97" t="s">
        <v>132</v>
      </c>
      <c r="F238" s="80" t="s">
        <v>80</v>
      </c>
      <c r="G238" s="68">
        <v>29</v>
      </c>
      <c r="H238" s="62"/>
    </row>
    <row r="239" spans="1:8">
      <c r="A239" s="43" t="s">
        <v>40</v>
      </c>
      <c r="B239" s="73" t="s">
        <v>19</v>
      </c>
      <c r="C239" s="9" t="s">
        <v>22</v>
      </c>
      <c r="D239" s="55"/>
      <c r="E239" s="9"/>
      <c r="F239" s="81"/>
      <c r="G239" s="69">
        <f>SUBTOTAL(9,G240:G265)</f>
        <v>33122</v>
      </c>
      <c r="H239" s="69">
        <f t="shared" ref="H239" si="7">SUBTOTAL(9,H240:H265)</f>
        <v>11116</v>
      </c>
    </row>
    <row r="240" spans="1:8">
      <c r="A240" s="40" t="s">
        <v>173</v>
      </c>
      <c r="B240" s="72" t="s">
        <v>19</v>
      </c>
      <c r="C240" s="7" t="s">
        <v>22</v>
      </c>
      <c r="D240" s="54" t="s">
        <v>10</v>
      </c>
      <c r="E240" s="7"/>
      <c r="F240" s="80"/>
      <c r="G240" s="67">
        <f>SUBTOTAL(9,G241:G246)</f>
        <v>29637</v>
      </c>
      <c r="H240" s="67">
        <f>SUBTOTAL(9,H241:H246)</f>
        <v>10772</v>
      </c>
    </row>
    <row r="241" spans="1:8" ht="93.75" hidden="1" customHeight="1">
      <c r="A241" s="99" t="s">
        <v>153</v>
      </c>
      <c r="B241" s="72" t="s">
        <v>19</v>
      </c>
      <c r="C241" s="7" t="s">
        <v>22</v>
      </c>
      <c r="D241" s="54" t="s">
        <v>9</v>
      </c>
      <c r="E241" s="97" t="s">
        <v>128</v>
      </c>
      <c r="F241" s="80"/>
      <c r="G241" s="67">
        <f>SUBTOTAL(9,G242:G242)</f>
        <v>0</v>
      </c>
      <c r="H241" s="61"/>
    </row>
    <row r="242" spans="1:8" hidden="1">
      <c r="A242" s="44" t="s">
        <v>101</v>
      </c>
      <c r="B242" s="72" t="s">
        <v>19</v>
      </c>
      <c r="C242" s="7" t="s">
        <v>22</v>
      </c>
      <c r="D242" s="54" t="s">
        <v>9</v>
      </c>
      <c r="E242" s="97" t="s">
        <v>128</v>
      </c>
      <c r="F242" s="80" t="s">
        <v>19</v>
      </c>
      <c r="G242" s="68"/>
      <c r="H242" s="62"/>
    </row>
    <row r="243" spans="1:8" ht="54">
      <c r="A243" s="42" t="s">
        <v>106</v>
      </c>
      <c r="B243" s="72" t="s">
        <v>19</v>
      </c>
      <c r="C243" s="7" t="s">
        <v>22</v>
      </c>
      <c r="D243" s="54" t="s">
        <v>10</v>
      </c>
      <c r="E243" s="97" t="s">
        <v>144</v>
      </c>
      <c r="F243" s="80"/>
      <c r="G243" s="67">
        <f>SUBTOTAL(9,G244:G244)</f>
        <v>29637</v>
      </c>
      <c r="H243" s="61">
        <f>SUBTOTAL(9,H244:H244)</f>
        <v>10772</v>
      </c>
    </row>
    <row r="244" spans="1:8">
      <c r="A244" s="44" t="s">
        <v>101</v>
      </c>
      <c r="B244" s="72" t="s">
        <v>19</v>
      </c>
      <c r="C244" s="7" t="s">
        <v>22</v>
      </c>
      <c r="D244" s="54" t="s">
        <v>10</v>
      </c>
      <c r="E244" s="97" t="s">
        <v>144</v>
      </c>
      <c r="F244" s="80" t="s">
        <v>19</v>
      </c>
      <c r="G244" s="68">
        <v>29637</v>
      </c>
      <c r="H244" s="62">
        <v>10772</v>
      </c>
    </row>
    <row r="245" spans="1:8" ht="108" hidden="1">
      <c r="A245" s="100" t="s">
        <v>163</v>
      </c>
      <c r="B245" s="72" t="s">
        <v>19</v>
      </c>
      <c r="C245" s="7" t="s">
        <v>22</v>
      </c>
      <c r="D245" s="54" t="s">
        <v>9</v>
      </c>
      <c r="E245" s="97" t="s">
        <v>151</v>
      </c>
      <c r="F245" s="80"/>
      <c r="G245" s="67">
        <f>SUBTOTAL(9,G246:G246)</f>
        <v>0</v>
      </c>
      <c r="H245" s="61"/>
    </row>
    <row r="246" spans="1:8" hidden="1">
      <c r="A246" s="44" t="s">
        <v>101</v>
      </c>
      <c r="B246" s="72" t="s">
        <v>19</v>
      </c>
      <c r="C246" s="7" t="s">
        <v>22</v>
      </c>
      <c r="D246" s="54" t="s">
        <v>9</v>
      </c>
      <c r="E246" s="97" t="s">
        <v>151</v>
      </c>
      <c r="F246" s="80" t="s">
        <v>19</v>
      </c>
      <c r="G246" s="68"/>
      <c r="H246" s="62"/>
    </row>
    <row r="247" spans="1:8" s="11" customFormat="1" ht="36">
      <c r="A247" s="40" t="s">
        <v>43</v>
      </c>
      <c r="B247" s="72" t="s">
        <v>19</v>
      </c>
      <c r="C247" s="7" t="s">
        <v>22</v>
      </c>
      <c r="D247" s="54" t="s">
        <v>22</v>
      </c>
      <c r="E247" s="7"/>
      <c r="F247" s="80"/>
      <c r="G247" s="67">
        <f>SUBTOTAL(9,G248:G260)</f>
        <v>3237</v>
      </c>
      <c r="H247" s="67">
        <f>SUBTOTAL(9,H248:H260)</f>
        <v>344</v>
      </c>
    </row>
    <row r="248" spans="1:8" ht="90">
      <c r="A248" s="99" t="s">
        <v>159</v>
      </c>
      <c r="B248" s="72" t="s">
        <v>19</v>
      </c>
      <c r="C248" s="7" t="s">
        <v>22</v>
      </c>
      <c r="D248" s="54" t="s">
        <v>22</v>
      </c>
      <c r="E248" s="97" t="s">
        <v>140</v>
      </c>
      <c r="F248" s="80"/>
      <c r="G248" s="67">
        <f>SUBTOTAL(9,G249)</f>
        <v>200</v>
      </c>
      <c r="H248" s="61"/>
    </row>
    <row r="249" spans="1:8">
      <c r="A249" s="44" t="s">
        <v>101</v>
      </c>
      <c r="B249" s="72" t="s">
        <v>19</v>
      </c>
      <c r="C249" s="7" t="s">
        <v>22</v>
      </c>
      <c r="D249" s="54" t="s">
        <v>22</v>
      </c>
      <c r="E249" s="97" t="s">
        <v>140</v>
      </c>
      <c r="F249" s="80" t="s">
        <v>19</v>
      </c>
      <c r="G249" s="68">
        <v>200</v>
      </c>
      <c r="H249" s="62"/>
    </row>
    <row r="250" spans="1:8" ht="72">
      <c r="A250" s="101" t="s">
        <v>158</v>
      </c>
      <c r="B250" s="72" t="s">
        <v>19</v>
      </c>
      <c r="C250" s="7" t="s">
        <v>22</v>
      </c>
      <c r="D250" s="54" t="s">
        <v>22</v>
      </c>
      <c r="E250" s="97" t="s">
        <v>139</v>
      </c>
      <c r="F250" s="80"/>
      <c r="G250" s="67">
        <f>SUBTOTAL(9,G251:G251)</f>
        <v>97</v>
      </c>
      <c r="H250" s="61"/>
    </row>
    <row r="251" spans="1:8">
      <c r="A251" s="44" t="s">
        <v>101</v>
      </c>
      <c r="B251" s="72" t="s">
        <v>19</v>
      </c>
      <c r="C251" s="7" t="s">
        <v>22</v>
      </c>
      <c r="D251" s="54" t="s">
        <v>22</v>
      </c>
      <c r="E251" s="97" t="s">
        <v>139</v>
      </c>
      <c r="F251" s="80" t="s">
        <v>19</v>
      </c>
      <c r="G251" s="68">
        <v>97</v>
      </c>
      <c r="H251" s="62"/>
    </row>
    <row r="252" spans="1:8" ht="108">
      <c r="A252" s="41" t="s">
        <v>105</v>
      </c>
      <c r="B252" s="72" t="s">
        <v>19</v>
      </c>
      <c r="C252" s="7" t="s">
        <v>22</v>
      </c>
      <c r="D252" s="54" t="s">
        <v>22</v>
      </c>
      <c r="E252" s="97" t="s">
        <v>141</v>
      </c>
      <c r="F252" s="80"/>
      <c r="G252" s="67">
        <f>SUBTOTAL(9,G253:G253)</f>
        <v>100</v>
      </c>
      <c r="H252" s="61"/>
    </row>
    <row r="253" spans="1:8">
      <c r="A253" s="44" t="s">
        <v>101</v>
      </c>
      <c r="B253" s="72" t="s">
        <v>19</v>
      </c>
      <c r="C253" s="7" t="s">
        <v>22</v>
      </c>
      <c r="D253" s="54" t="s">
        <v>22</v>
      </c>
      <c r="E253" s="97" t="s">
        <v>141</v>
      </c>
      <c r="F253" s="80" t="s">
        <v>19</v>
      </c>
      <c r="G253" s="68">
        <v>100</v>
      </c>
      <c r="H253" s="62"/>
    </row>
    <row r="254" spans="1:8" ht="72">
      <c r="A254" s="42" t="s">
        <v>102</v>
      </c>
      <c r="B254" s="72" t="s">
        <v>19</v>
      </c>
      <c r="C254" s="7" t="s">
        <v>22</v>
      </c>
      <c r="D254" s="54" t="s">
        <v>22</v>
      </c>
      <c r="E254" s="97" t="s">
        <v>145</v>
      </c>
      <c r="F254" s="80"/>
      <c r="G254" s="67">
        <f>SUBTOTAL(9,G255:G255)</f>
        <v>2640</v>
      </c>
      <c r="H254" s="67">
        <f>SUBTOTAL(9,H255:H255)</f>
        <v>344</v>
      </c>
    </row>
    <row r="255" spans="1:8">
      <c r="A255" s="44" t="s">
        <v>101</v>
      </c>
      <c r="B255" s="72" t="s">
        <v>19</v>
      </c>
      <c r="C255" s="7" t="s">
        <v>22</v>
      </c>
      <c r="D255" s="54" t="s">
        <v>22</v>
      </c>
      <c r="E255" s="97" t="s">
        <v>145</v>
      </c>
      <c r="F255" s="80" t="s">
        <v>19</v>
      </c>
      <c r="G255" s="68">
        <v>2640</v>
      </c>
      <c r="H255" s="62">
        <v>344</v>
      </c>
    </row>
    <row r="256" spans="1:8" ht="108" hidden="1">
      <c r="A256" s="100" t="s">
        <v>163</v>
      </c>
      <c r="B256" s="72" t="s">
        <v>19</v>
      </c>
      <c r="C256" s="7" t="s">
        <v>22</v>
      </c>
      <c r="D256" s="54" t="s">
        <v>22</v>
      </c>
      <c r="E256" s="97" t="s">
        <v>151</v>
      </c>
      <c r="F256" s="80"/>
      <c r="G256" s="67">
        <f>SUBTOTAL(9,G257:G257)</f>
        <v>0</v>
      </c>
      <c r="H256" s="61"/>
    </row>
    <row r="257" spans="1:8" hidden="1">
      <c r="A257" s="44" t="s">
        <v>101</v>
      </c>
      <c r="B257" s="72" t="s">
        <v>19</v>
      </c>
      <c r="C257" s="7" t="s">
        <v>22</v>
      </c>
      <c r="D257" s="54" t="s">
        <v>22</v>
      </c>
      <c r="E257" s="97" t="s">
        <v>151</v>
      </c>
      <c r="F257" s="80" t="s">
        <v>19</v>
      </c>
      <c r="G257" s="68"/>
      <c r="H257" s="62"/>
    </row>
    <row r="258" spans="1:8" ht="72">
      <c r="A258" s="41" t="s">
        <v>107</v>
      </c>
      <c r="B258" s="72" t="s">
        <v>19</v>
      </c>
      <c r="C258" s="7" t="s">
        <v>22</v>
      </c>
      <c r="D258" s="54" t="s">
        <v>22</v>
      </c>
      <c r="E258" s="97" t="s">
        <v>146</v>
      </c>
      <c r="F258" s="80"/>
      <c r="G258" s="67">
        <f>SUBTOTAL(9,G259:G260)</f>
        <v>200</v>
      </c>
      <c r="H258" s="61"/>
    </row>
    <row r="259" spans="1:8" hidden="1">
      <c r="A259" s="44" t="s">
        <v>165</v>
      </c>
      <c r="B259" s="72" t="s">
        <v>19</v>
      </c>
      <c r="C259" s="7" t="s">
        <v>22</v>
      </c>
      <c r="D259" s="54" t="s">
        <v>22</v>
      </c>
      <c r="E259" s="97" t="s">
        <v>146</v>
      </c>
      <c r="F259" s="80" t="s">
        <v>164</v>
      </c>
      <c r="G259" s="68">
        <f>300-103-197</f>
        <v>0</v>
      </c>
      <c r="H259" s="62"/>
    </row>
    <row r="260" spans="1:8">
      <c r="A260" s="44" t="s">
        <v>101</v>
      </c>
      <c r="B260" s="72" t="s">
        <v>19</v>
      </c>
      <c r="C260" s="7" t="s">
        <v>22</v>
      </c>
      <c r="D260" s="54" t="s">
        <v>22</v>
      </c>
      <c r="E260" s="97" t="s">
        <v>146</v>
      </c>
      <c r="F260" s="80" t="s">
        <v>19</v>
      </c>
      <c r="G260" s="68">
        <v>200</v>
      </c>
      <c r="H260" s="62"/>
    </row>
    <row r="261" spans="1:8">
      <c r="A261" s="40" t="s">
        <v>44</v>
      </c>
      <c r="B261" s="72" t="s">
        <v>19</v>
      </c>
      <c r="C261" s="7" t="s">
        <v>22</v>
      </c>
      <c r="D261" s="54" t="s">
        <v>29</v>
      </c>
      <c r="E261" s="7"/>
      <c r="F261" s="80"/>
      <c r="G261" s="67">
        <f>SUBTOTAL(9,G262:G265)</f>
        <v>248</v>
      </c>
      <c r="H261" s="67"/>
    </row>
    <row r="262" spans="1:8" ht="72">
      <c r="A262" s="100" t="s">
        <v>160</v>
      </c>
      <c r="B262" s="72" t="s">
        <v>19</v>
      </c>
      <c r="C262" s="7" t="s">
        <v>22</v>
      </c>
      <c r="D262" s="54" t="s">
        <v>29</v>
      </c>
      <c r="E262" s="97" t="s">
        <v>142</v>
      </c>
      <c r="F262" s="80"/>
      <c r="G262" s="67">
        <f>SUBTOTAL(9,G263:G265)</f>
        <v>248</v>
      </c>
      <c r="H262" s="67"/>
    </row>
    <row r="263" spans="1:8" ht="54">
      <c r="A263" s="40" t="s">
        <v>83</v>
      </c>
      <c r="B263" s="72" t="s">
        <v>19</v>
      </c>
      <c r="C263" s="7" t="s">
        <v>22</v>
      </c>
      <c r="D263" s="54" t="s">
        <v>29</v>
      </c>
      <c r="E263" s="97" t="s">
        <v>142</v>
      </c>
      <c r="F263" s="80" t="s">
        <v>80</v>
      </c>
      <c r="G263" s="68">
        <v>40</v>
      </c>
      <c r="H263" s="62"/>
    </row>
    <row r="264" spans="1:8" hidden="1">
      <c r="A264" s="40" t="s">
        <v>104</v>
      </c>
      <c r="B264" s="72" t="s">
        <v>19</v>
      </c>
      <c r="C264" s="7" t="s">
        <v>22</v>
      </c>
      <c r="D264" s="54" t="s">
        <v>29</v>
      </c>
      <c r="E264" s="97" t="s">
        <v>177</v>
      </c>
      <c r="F264" s="80" t="s">
        <v>178</v>
      </c>
      <c r="G264" s="68"/>
      <c r="H264" s="62"/>
    </row>
    <row r="265" spans="1:8">
      <c r="A265" s="40" t="s">
        <v>104</v>
      </c>
      <c r="B265" s="72" t="s">
        <v>19</v>
      </c>
      <c r="C265" s="7" t="s">
        <v>22</v>
      </c>
      <c r="D265" s="54" t="s">
        <v>29</v>
      </c>
      <c r="E265" s="97" t="s">
        <v>142</v>
      </c>
      <c r="F265" s="80" t="s">
        <v>103</v>
      </c>
      <c r="G265" s="68">
        <v>208</v>
      </c>
      <c r="H265" s="62"/>
    </row>
    <row r="266" spans="1:8">
      <c r="A266" s="43" t="s">
        <v>73</v>
      </c>
      <c r="B266" s="73" t="s">
        <v>19</v>
      </c>
      <c r="C266" s="9" t="s">
        <v>30</v>
      </c>
      <c r="D266" s="55"/>
      <c r="E266" s="9"/>
      <c r="F266" s="81"/>
      <c r="G266" s="69">
        <f>SUBTOTAL(9,G267:G287)</f>
        <v>78703</v>
      </c>
      <c r="H266" s="63">
        <f>SUBTOTAL(9,H267:H287)</f>
        <v>20220</v>
      </c>
    </row>
    <row r="267" spans="1:8">
      <c r="A267" s="46" t="s">
        <v>48</v>
      </c>
      <c r="B267" s="72" t="s">
        <v>19</v>
      </c>
      <c r="C267" s="7" t="s">
        <v>30</v>
      </c>
      <c r="D267" s="54" t="s">
        <v>8</v>
      </c>
      <c r="E267" s="7"/>
      <c r="F267" s="80"/>
      <c r="G267" s="67">
        <f>SUBTOTAL(9,G268:G278)</f>
        <v>65993</v>
      </c>
      <c r="H267" s="67">
        <f t="shared" ref="H267" si="8">SUBTOTAL(9,H268:H278)</f>
        <v>20220</v>
      </c>
    </row>
    <row r="268" spans="1:8" ht="90">
      <c r="A268" s="99" t="s">
        <v>159</v>
      </c>
      <c r="B268" s="72" t="s">
        <v>19</v>
      </c>
      <c r="C268" s="7" t="s">
        <v>30</v>
      </c>
      <c r="D268" s="54" t="s">
        <v>8</v>
      </c>
      <c r="E268" s="97" t="s">
        <v>140</v>
      </c>
      <c r="F268" s="80"/>
      <c r="G268" s="67">
        <f>SUBTOTAL(9,G269:G270)</f>
        <v>120</v>
      </c>
      <c r="H268" s="61"/>
    </row>
    <row r="269" spans="1:8">
      <c r="A269" s="40" t="s">
        <v>104</v>
      </c>
      <c r="B269" s="72" t="s">
        <v>19</v>
      </c>
      <c r="C269" s="7" t="s">
        <v>30</v>
      </c>
      <c r="D269" s="54" t="s">
        <v>8</v>
      </c>
      <c r="E269" s="97" t="s">
        <v>140</v>
      </c>
      <c r="F269" s="80" t="s">
        <v>103</v>
      </c>
      <c r="G269" s="68">
        <v>120</v>
      </c>
      <c r="H269" s="62"/>
    </row>
    <row r="270" spans="1:8" ht="81" customHeight="1">
      <c r="A270" s="101" t="s">
        <v>158</v>
      </c>
      <c r="B270" s="72" t="s">
        <v>19</v>
      </c>
      <c r="C270" s="7" t="s">
        <v>30</v>
      </c>
      <c r="D270" s="54" t="s">
        <v>8</v>
      </c>
      <c r="E270" s="97" t="s">
        <v>139</v>
      </c>
      <c r="F270" s="80"/>
      <c r="G270" s="67">
        <f>SUBTOTAL(9,G271:G272)</f>
        <v>100</v>
      </c>
      <c r="H270" s="61"/>
    </row>
    <row r="271" spans="1:8">
      <c r="A271" s="44" t="s">
        <v>101</v>
      </c>
      <c r="B271" s="72" t="s">
        <v>19</v>
      </c>
      <c r="C271" s="7" t="s">
        <v>30</v>
      </c>
      <c r="D271" s="54" t="s">
        <v>8</v>
      </c>
      <c r="E271" s="97" t="s">
        <v>139</v>
      </c>
      <c r="F271" s="80" t="s">
        <v>19</v>
      </c>
      <c r="G271" s="68">
        <v>60</v>
      </c>
      <c r="H271" s="62"/>
    </row>
    <row r="272" spans="1:8">
      <c r="A272" s="40" t="s">
        <v>104</v>
      </c>
      <c r="B272" s="72" t="s">
        <v>19</v>
      </c>
      <c r="C272" s="7" t="s">
        <v>30</v>
      </c>
      <c r="D272" s="54" t="s">
        <v>8</v>
      </c>
      <c r="E272" s="97" t="s">
        <v>139</v>
      </c>
      <c r="F272" s="80" t="s">
        <v>103</v>
      </c>
      <c r="G272" s="68">
        <v>40</v>
      </c>
      <c r="H272" s="62"/>
    </row>
    <row r="273" spans="1:8" ht="90">
      <c r="A273" s="99" t="s">
        <v>153</v>
      </c>
      <c r="B273" s="72" t="s">
        <v>19</v>
      </c>
      <c r="C273" s="7" t="s">
        <v>30</v>
      </c>
      <c r="D273" s="54" t="s">
        <v>8</v>
      </c>
      <c r="E273" s="97" t="s">
        <v>128</v>
      </c>
      <c r="F273" s="80"/>
      <c r="G273" s="67">
        <f>SUBTOTAL(9,G274:G274)</f>
        <v>280</v>
      </c>
      <c r="H273" s="61"/>
    </row>
    <row r="274" spans="1:8">
      <c r="A274" s="44" t="s">
        <v>101</v>
      </c>
      <c r="B274" s="72" t="s">
        <v>19</v>
      </c>
      <c r="C274" s="7" t="s">
        <v>30</v>
      </c>
      <c r="D274" s="54" t="s">
        <v>8</v>
      </c>
      <c r="E274" s="97" t="s">
        <v>128</v>
      </c>
      <c r="F274" s="80" t="s">
        <v>19</v>
      </c>
      <c r="G274" s="68">
        <v>280</v>
      </c>
      <c r="H274" s="62"/>
    </row>
    <row r="275" spans="1:8" s="13" customFormat="1" ht="54">
      <c r="A275" s="42" t="s">
        <v>106</v>
      </c>
      <c r="B275" s="72" t="s">
        <v>19</v>
      </c>
      <c r="C275" s="7" t="s">
        <v>30</v>
      </c>
      <c r="D275" s="54" t="s">
        <v>8</v>
      </c>
      <c r="E275" s="97" t="s">
        <v>144</v>
      </c>
      <c r="F275" s="80"/>
      <c r="G275" s="67">
        <f>SUBTOTAL(9,G276:G278)</f>
        <v>65493</v>
      </c>
      <c r="H275" s="61">
        <f>SUBTOTAL(9,H276:H278)</f>
        <v>20220</v>
      </c>
    </row>
    <row r="276" spans="1:8" s="13" customFormat="1" ht="54">
      <c r="A276" s="40" t="s">
        <v>83</v>
      </c>
      <c r="B276" s="72" t="s">
        <v>19</v>
      </c>
      <c r="C276" s="7" t="s">
        <v>30</v>
      </c>
      <c r="D276" s="54" t="s">
        <v>8</v>
      </c>
      <c r="E276" s="97" t="s">
        <v>144</v>
      </c>
      <c r="F276" s="80" t="s">
        <v>80</v>
      </c>
      <c r="G276" s="68">
        <v>981</v>
      </c>
      <c r="H276" s="62"/>
    </row>
    <row r="277" spans="1:8" s="13" customFormat="1">
      <c r="A277" s="44" t="s">
        <v>101</v>
      </c>
      <c r="B277" s="72" t="s">
        <v>19</v>
      </c>
      <c r="C277" s="7" t="s">
        <v>30</v>
      </c>
      <c r="D277" s="54" t="s">
        <v>8</v>
      </c>
      <c r="E277" s="97" t="s">
        <v>144</v>
      </c>
      <c r="F277" s="80" t="s">
        <v>19</v>
      </c>
      <c r="G277" s="68">
        <v>23867</v>
      </c>
      <c r="H277" s="62">
        <v>6924</v>
      </c>
    </row>
    <row r="278" spans="1:8">
      <c r="A278" s="40" t="s">
        <v>104</v>
      </c>
      <c r="B278" s="72" t="s">
        <v>19</v>
      </c>
      <c r="C278" s="7" t="s">
        <v>30</v>
      </c>
      <c r="D278" s="54" t="s">
        <v>8</v>
      </c>
      <c r="E278" s="97" t="s">
        <v>144</v>
      </c>
      <c r="F278" s="80" t="s">
        <v>103</v>
      </c>
      <c r="G278" s="68">
        <v>40645</v>
      </c>
      <c r="H278" s="62">
        <v>13296</v>
      </c>
    </row>
    <row r="279" spans="1:8" ht="36">
      <c r="A279" s="46" t="s">
        <v>74</v>
      </c>
      <c r="B279" s="72" t="s">
        <v>19</v>
      </c>
      <c r="C279" s="7" t="s">
        <v>30</v>
      </c>
      <c r="D279" s="54" t="s">
        <v>14</v>
      </c>
      <c r="E279" s="7"/>
      <c r="F279" s="80"/>
      <c r="G279" s="67">
        <f>SUBTOTAL(9,G280:G287)</f>
        <v>12710</v>
      </c>
      <c r="H279" s="67"/>
    </row>
    <row r="280" spans="1:8" ht="54">
      <c r="A280" s="42" t="s">
        <v>106</v>
      </c>
      <c r="B280" s="72" t="s">
        <v>19</v>
      </c>
      <c r="C280" s="7" t="s">
        <v>30</v>
      </c>
      <c r="D280" s="54" t="s">
        <v>14</v>
      </c>
      <c r="E280" s="97" t="s">
        <v>144</v>
      </c>
      <c r="F280" s="80"/>
      <c r="G280" s="67">
        <f>SUBTOTAL(9,G281:G283)</f>
        <v>8141</v>
      </c>
      <c r="H280" s="67"/>
    </row>
    <row r="281" spans="1:8" ht="36">
      <c r="A281" s="46" t="s">
        <v>95</v>
      </c>
      <c r="B281" s="72" t="s">
        <v>19</v>
      </c>
      <c r="C281" s="7" t="s">
        <v>30</v>
      </c>
      <c r="D281" s="54" t="s">
        <v>14</v>
      </c>
      <c r="E281" s="97" t="s">
        <v>144</v>
      </c>
      <c r="F281" s="80" t="s">
        <v>87</v>
      </c>
      <c r="G281" s="68">
        <v>6115</v>
      </c>
      <c r="H281" s="62"/>
    </row>
    <row r="282" spans="1:8" ht="54">
      <c r="A282" s="40" t="s">
        <v>83</v>
      </c>
      <c r="B282" s="72" t="s">
        <v>19</v>
      </c>
      <c r="C282" s="7" t="s">
        <v>30</v>
      </c>
      <c r="D282" s="54" t="s">
        <v>14</v>
      </c>
      <c r="E282" s="97" t="s">
        <v>144</v>
      </c>
      <c r="F282" s="80" t="s">
        <v>80</v>
      </c>
      <c r="G282" s="68">
        <v>2021</v>
      </c>
      <c r="H282" s="62"/>
    </row>
    <row r="283" spans="1:8" ht="36">
      <c r="A283" s="40" t="s">
        <v>84</v>
      </c>
      <c r="B283" s="72" t="s">
        <v>19</v>
      </c>
      <c r="C283" s="7" t="s">
        <v>30</v>
      </c>
      <c r="D283" s="54" t="s">
        <v>14</v>
      </c>
      <c r="E283" s="97" t="s">
        <v>144</v>
      </c>
      <c r="F283" s="80" t="s">
        <v>81</v>
      </c>
      <c r="G283" s="68">
        <v>5</v>
      </c>
      <c r="H283" s="62"/>
    </row>
    <row r="284" spans="1:8" ht="36">
      <c r="A284" s="40" t="s">
        <v>117</v>
      </c>
      <c r="B284" s="72" t="s">
        <v>19</v>
      </c>
      <c r="C284" s="7" t="s">
        <v>30</v>
      </c>
      <c r="D284" s="54" t="s">
        <v>14</v>
      </c>
      <c r="E284" s="97" t="s">
        <v>126</v>
      </c>
      <c r="F284" s="80"/>
      <c r="G284" s="67">
        <f>SUBTOTAL(9,G285:G287)</f>
        <v>4569</v>
      </c>
      <c r="H284" s="61"/>
    </row>
    <row r="285" spans="1:8" ht="54">
      <c r="A285" s="40" t="s">
        <v>82</v>
      </c>
      <c r="B285" s="72" t="s">
        <v>19</v>
      </c>
      <c r="C285" s="7" t="s">
        <v>30</v>
      </c>
      <c r="D285" s="54" t="s">
        <v>14</v>
      </c>
      <c r="E285" s="97" t="s">
        <v>126</v>
      </c>
      <c r="F285" s="80" t="s">
        <v>79</v>
      </c>
      <c r="G285" s="68">
        <v>4244</v>
      </c>
      <c r="H285" s="62"/>
    </row>
    <row r="286" spans="1:8" ht="54">
      <c r="A286" s="40" t="s">
        <v>83</v>
      </c>
      <c r="B286" s="72" t="s">
        <v>19</v>
      </c>
      <c r="C286" s="7" t="s">
        <v>30</v>
      </c>
      <c r="D286" s="54" t="s">
        <v>14</v>
      </c>
      <c r="E286" s="97" t="s">
        <v>126</v>
      </c>
      <c r="F286" s="80" t="s">
        <v>80</v>
      </c>
      <c r="G286" s="68">
        <v>325</v>
      </c>
      <c r="H286" s="62"/>
    </row>
    <row r="287" spans="1:8" ht="36">
      <c r="A287" s="40" t="s">
        <v>84</v>
      </c>
      <c r="B287" s="72" t="s">
        <v>19</v>
      </c>
      <c r="C287" s="7" t="s">
        <v>30</v>
      </c>
      <c r="D287" s="54" t="s">
        <v>14</v>
      </c>
      <c r="E287" s="97" t="s">
        <v>126</v>
      </c>
      <c r="F287" s="80" t="s">
        <v>81</v>
      </c>
      <c r="G287" s="68"/>
      <c r="H287" s="62"/>
    </row>
    <row r="288" spans="1:8">
      <c r="A288" s="45" t="s">
        <v>46</v>
      </c>
      <c r="B288" s="73" t="s">
        <v>19</v>
      </c>
      <c r="C288" s="9" t="s">
        <v>45</v>
      </c>
      <c r="D288" s="55"/>
      <c r="E288" s="9"/>
      <c r="F288" s="81"/>
      <c r="G288" s="69">
        <f>SUBTOTAL(9,G289:G293)</f>
        <v>26677</v>
      </c>
      <c r="H288" s="69">
        <f>SUBTOTAL(9,H289:H293)</f>
        <v>20693</v>
      </c>
    </row>
    <row r="289" spans="1:8">
      <c r="A289" s="46" t="s">
        <v>47</v>
      </c>
      <c r="B289" s="72" t="s">
        <v>19</v>
      </c>
      <c r="C289" s="7" t="s">
        <v>45</v>
      </c>
      <c r="D289" s="54" t="s">
        <v>10</v>
      </c>
      <c r="E289" s="7"/>
      <c r="F289" s="80"/>
      <c r="G289" s="67">
        <f>SUBTOTAL(9,G290:G293)</f>
        <v>26677</v>
      </c>
      <c r="H289" s="67">
        <f>SUBTOTAL(9,H290:H293)</f>
        <v>20693</v>
      </c>
    </row>
    <row r="290" spans="1:8" ht="82.5" customHeight="1">
      <c r="A290" s="42" t="s">
        <v>172</v>
      </c>
      <c r="B290" s="72" t="s">
        <v>19</v>
      </c>
      <c r="C290" s="7" t="s">
        <v>45</v>
      </c>
      <c r="D290" s="54" t="s">
        <v>10</v>
      </c>
      <c r="E290" s="97" t="s">
        <v>147</v>
      </c>
      <c r="F290" s="80"/>
      <c r="G290" s="67">
        <f>SUBTOTAL(9,G291)</f>
        <v>26677</v>
      </c>
      <c r="H290" s="67">
        <f>SUBTOTAL(9,H291)</f>
        <v>20693</v>
      </c>
    </row>
    <row r="291" spans="1:8" ht="54">
      <c r="A291" s="46" t="s">
        <v>108</v>
      </c>
      <c r="B291" s="72" t="s">
        <v>19</v>
      </c>
      <c r="C291" s="7" t="s">
        <v>45</v>
      </c>
      <c r="D291" s="54" t="s">
        <v>10</v>
      </c>
      <c r="E291" s="97" t="s">
        <v>147</v>
      </c>
      <c r="F291" s="80" t="s">
        <v>109</v>
      </c>
      <c r="G291" s="68">
        <v>26677</v>
      </c>
      <c r="H291" s="62">
        <v>20693</v>
      </c>
    </row>
    <row r="292" spans="1:8" ht="90" hidden="1">
      <c r="A292" s="41" t="s">
        <v>115</v>
      </c>
      <c r="B292" s="72" t="s">
        <v>19</v>
      </c>
      <c r="C292" s="7" t="s">
        <v>45</v>
      </c>
      <c r="D292" s="54" t="s">
        <v>10</v>
      </c>
      <c r="E292" s="97" t="s">
        <v>143</v>
      </c>
      <c r="F292" s="80"/>
      <c r="G292" s="67">
        <f>SUBTOTAL(9,G293)</f>
        <v>0</v>
      </c>
      <c r="H292" s="61"/>
    </row>
    <row r="293" spans="1:8" hidden="1">
      <c r="A293" s="40" t="s">
        <v>104</v>
      </c>
      <c r="B293" s="72" t="s">
        <v>19</v>
      </c>
      <c r="C293" s="7" t="s">
        <v>45</v>
      </c>
      <c r="D293" s="54" t="s">
        <v>10</v>
      </c>
      <c r="E293" s="97" t="s">
        <v>143</v>
      </c>
      <c r="F293" s="80" t="s">
        <v>103</v>
      </c>
      <c r="G293" s="68"/>
      <c r="H293" s="62"/>
    </row>
    <row r="294" spans="1:8">
      <c r="A294" s="45" t="s">
        <v>51</v>
      </c>
      <c r="B294" s="73" t="s">
        <v>19</v>
      </c>
      <c r="C294" s="9" t="s">
        <v>23</v>
      </c>
      <c r="D294" s="55"/>
      <c r="E294" s="9"/>
      <c r="F294" s="81"/>
      <c r="G294" s="69">
        <f>SUBTOTAL(9,G295:G303)</f>
        <v>18707</v>
      </c>
      <c r="H294" s="69"/>
    </row>
    <row r="295" spans="1:8">
      <c r="A295" s="49" t="s">
        <v>72</v>
      </c>
      <c r="B295" s="72" t="s">
        <v>19</v>
      </c>
      <c r="C295" s="7" t="s">
        <v>23</v>
      </c>
      <c r="D295" s="54" t="s">
        <v>8</v>
      </c>
      <c r="E295" s="7"/>
      <c r="F295" s="80"/>
      <c r="G295" s="67">
        <f>SUBTOTAL(9,G296:G303)</f>
        <v>18707</v>
      </c>
      <c r="H295" s="67"/>
    </row>
    <row r="296" spans="1:8" ht="90">
      <c r="A296" s="99" t="s">
        <v>159</v>
      </c>
      <c r="B296" s="72" t="s">
        <v>19</v>
      </c>
      <c r="C296" s="7" t="s">
        <v>23</v>
      </c>
      <c r="D296" s="54" t="s">
        <v>8</v>
      </c>
      <c r="E296" s="97" t="s">
        <v>140</v>
      </c>
      <c r="F296" s="80"/>
      <c r="G296" s="67">
        <f>SUBTOTAL(9,G297:G298)</f>
        <v>25</v>
      </c>
      <c r="H296" s="61"/>
    </row>
    <row r="297" spans="1:8">
      <c r="A297" s="40" t="s">
        <v>101</v>
      </c>
      <c r="B297" s="72" t="s">
        <v>19</v>
      </c>
      <c r="C297" s="7" t="s">
        <v>23</v>
      </c>
      <c r="D297" s="54" t="s">
        <v>8</v>
      </c>
      <c r="E297" s="97" t="s">
        <v>140</v>
      </c>
      <c r="F297" s="80" t="s">
        <v>19</v>
      </c>
      <c r="G297" s="68">
        <v>25</v>
      </c>
      <c r="H297" s="62"/>
    </row>
    <row r="298" spans="1:8" s="13" customFormat="1" ht="81" customHeight="1">
      <c r="A298" s="100" t="s">
        <v>161</v>
      </c>
      <c r="B298" s="72" t="s">
        <v>19</v>
      </c>
      <c r="C298" s="7" t="s">
        <v>23</v>
      </c>
      <c r="D298" s="54" t="s">
        <v>8</v>
      </c>
      <c r="E298" s="97" t="s">
        <v>148</v>
      </c>
      <c r="F298" s="80"/>
      <c r="G298" s="67">
        <f>SUBTOTAL(9,G299:G301)</f>
        <v>18640</v>
      </c>
      <c r="H298" s="67"/>
    </row>
    <row r="299" spans="1:8" s="13" customFormat="1" ht="27" customHeight="1">
      <c r="A299" s="42" t="s">
        <v>165</v>
      </c>
      <c r="B299" s="72" t="s">
        <v>19</v>
      </c>
      <c r="C299" s="7" t="s">
        <v>23</v>
      </c>
      <c r="D299" s="54" t="s">
        <v>8</v>
      </c>
      <c r="E299" s="97" t="s">
        <v>148</v>
      </c>
      <c r="F299" s="80" t="s">
        <v>164</v>
      </c>
      <c r="G299" s="68"/>
      <c r="H299" s="62"/>
    </row>
    <row r="300" spans="1:8">
      <c r="A300" s="44" t="s">
        <v>101</v>
      </c>
      <c r="B300" s="72" t="s">
        <v>19</v>
      </c>
      <c r="C300" s="7" t="s">
        <v>23</v>
      </c>
      <c r="D300" s="54" t="s">
        <v>8</v>
      </c>
      <c r="E300" s="97" t="s">
        <v>148</v>
      </c>
      <c r="F300" s="80" t="s">
        <v>19</v>
      </c>
      <c r="G300" s="68">
        <v>17440</v>
      </c>
      <c r="H300" s="62"/>
    </row>
    <row r="301" spans="1:8" ht="72">
      <c r="A301" s="44" t="s">
        <v>92</v>
      </c>
      <c r="B301" s="74" t="s">
        <v>19</v>
      </c>
      <c r="C301" s="37" t="s">
        <v>23</v>
      </c>
      <c r="D301" s="56" t="s">
        <v>8</v>
      </c>
      <c r="E301" s="97" t="s">
        <v>148</v>
      </c>
      <c r="F301" s="82" t="s">
        <v>91</v>
      </c>
      <c r="G301" s="68">
        <v>1200</v>
      </c>
      <c r="H301" s="62"/>
    </row>
    <row r="302" spans="1:8" ht="90">
      <c r="A302" s="41" t="s">
        <v>153</v>
      </c>
      <c r="B302" s="72" t="s">
        <v>19</v>
      </c>
      <c r="C302" s="7" t="s">
        <v>23</v>
      </c>
      <c r="D302" s="54" t="s">
        <v>8</v>
      </c>
      <c r="E302" s="97" t="s">
        <v>128</v>
      </c>
      <c r="F302" s="80"/>
      <c r="G302" s="61">
        <f>SUBTOTAL(9,G303:G303)</f>
        <v>42</v>
      </c>
      <c r="H302" s="67"/>
    </row>
    <row r="303" spans="1:8">
      <c r="A303" s="44" t="s">
        <v>101</v>
      </c>
      <c r="B303" s="111" t="s">
        <v>19</v>
      </c>
      <c r="C303" s="112" t="s">
        <v>23</v>
      </c>
      <c r="D303" s="112" t="s">
        <v>8</v>
      </c>
      <c r="E303" s="113" t="s">
        <v>128</v>
      </c>
      <c r="F303" s="112" t="s">
        <v>19</v>
      </c>
      <c r="G303" s="70">
        <v>42</v>
      </c>
      <c r="H303" s="114"/>
    </row>
    <row r="304" spans="1:8" ht="69.599999999999994">
      <c r="A304" s="47" t="s">
        <v>122</v>
      </c>
      <c r="B304" s="75" t="s">
        <v>62</v>
      </c>
      <c r="C304" s="89"/>
      <c r="D304" s="93"/>
      <c r="E304" s="92"/>
      <c r="F304" s="51"/>
      <c r="G304" s="36">
        <f>SUBTOTAL(9,G305:G386)</f>
        <v>277082</v>
      </c>
      <c r="H304" s="59">
        <f t="shared" ref="H304" si="9">SUBTOTAL(9,H305:H386)</f>
        <v>152723</v>
      </c>
    </row>
    <row r="305" spans="1:8" ht="24.75" customHeight="1">
      <c r="A305" s="39" t="s">
        <v>7</v>
      </c>
      <c r="B305" s="76" t="s">
        <v>62</v>
      </c>
      <c r="C305" s="33" t="s">
        <v>8</v>
      </c>
      <c r="D305" s="53"/>
      <c r="E305" s="33"/>
      <c r="F305" s="83"/>
      <c r="G305" s="66">
        <f>SUBTOTAL(9,G306:G316)</f>
        <v>8057</v>
      </c>
      <c r="H305" s="60"/>
    </row>
    <row r="306" spans="1:8" s="11" customFormat="1" ht="28.5" customHeight="1">
      <c r="A306" s="40" t="s">
        <v>12</v>
      </c>
      <c r="B306" s="72" t="s">
        <v>62</v>
      </c>
      <c r="C306" s="7" t="s">
        <v>8</v>
      </c>
      <c r="D306" s="54" t="s">
        <v>70</v>
      </c>
      <c r="E306" s="7"/>
      <c r="F306" s="80"/>
      <c r="G306" s="67">
        <f>SUBTOTAL(9,G307:G316)</f>
        <v>8057</v>
      </c>
      <c r="H306" s="67"/>
    </row>
    <row r="307" spans="1:8" s="11" customFormat="1" ht="131.25" hidden="1" customHeight="1">
      <c r="A307" s="41" t="s">
        <v>114</v>
      </c>
      <c r="B307" s="72" t="s">
        <v>62</v>
      </c>
      <c r="C307" s="7" t="s">
        <v>8</v>
      </c>
      <c r="D307" s="54" t="s">
        <v>70</v>
      </c>
      <c r="E307" s="97" t="s">
        <v>127</v>
      </c>
      <c r="F307" s="80"/>
      <c r="G307" s="67">
        <f>SUBTOTAL(9,G308)</f>
        <v>0</v>
      </c>
      <c r="H307" s="61"/>
    </row>
    <row r="308" spans="1:8" s="11" customFormat="1" ht="56.25" hidden="1" customHeight="1">
      <c r="A308" s="44" t="s">
        <v>83</v>
      </c>
      <c r="B308" s="72" t="s">
        <v>62</v>
      </c>
      <c r="C308" s="7" t="s">
        <v>8</v>
      </c>
      <c r="D308" s="54" t="s">
        <v>70</v>
      </c>
      <c r="E308" s="97" t="s">
        <v>127</v>
      </c>
      <c r="F308" s="80" t="s">
        <v>80</v>
      </c>
      <c r="G308" s="68"/>
      <c r="H308" s="62"/>
    </row>
    <row r="309" spans="1:8" s="11" customFormat="1" ht="75" customHeight="1">
      <c r="A309" s="41" t="s">
        <v>156</v>
      </c>
      <c r="B309" s="72" t="s">
        <v>62</v>
      </c>
      <c r="C309" s="7" t="s">
        <v>8</v>
      </c>
      <c r="D309" s="54" t="s">
        <v>70</v>
      </c>
      <c r="E309" s="97" t="s">
        <v>132</v>
      </c>
      <c r="F309" s="80"/>
      <c r="G309" s="67">
        <f>SUBTOTAL(9,G310)</f>
        <v>10</v>
      </c>
      <c r="H309" s="61"/>
    </row>
    <row r="310" spans="1:8" s="11" customFormat="1" ht="58.5" customHeight="1">
      <c r="A310" s="44" t="s">
        <v>83</v>
      </c>
      <c r="B310" s="72" t="s">
        <v>62</v>
      </c>
      <c r="C310" s="7" t="s">
        <v>8</v>
      </c>
      <c r="D310" s="54" t="s">
        <v>70</v>
      </c>
      <c r="E310" s="97" t="s">
        <v>132</v>
      </c>
      <c r="F310" s="80" t="s">
        <v>80</v>
      </c>
      <c r="G310" s="68">
        <v>10</v>
      </c>
      <c r="H310" s="62"/>
    </row>
    <row r="311" spans="1:8" s="11" customFormat="1" ht="108">
      <c r="A311" s="100" t="s">
        <v>163</v>
      </c>
      <c r="B311" s="72" t="s">
        <v>62</v>
      </c>
      <c r="C311" s="7" t="s">
        <v>8</v>
      </c>
      <c r="D311" s="54" t="s">
        <v>70</v>
      </c>
      <c r="E311" s="97" t="s">
        <v>151</v>
      </c>
      <c r="F311" s="80"/>
      <c r="G311" s="67">
        <f>SUBTOTAL(9,G312)</f>
        <v>272</v>
      </c>
      <c r="H311" s="61"/>
    </row>
    <row r="312" spans="1:8" s="11" customFormat="1" ht="54">
      <c r="A312" s="44" t="s">
        <v>83</v>
      </c>
      <c r="B312" s="72" t="s">
        <v>62</v>
      </c>
      <c r="C312" s="7" t="s">
        <v>8</v>
      </c>
      <c r="D312" s="54" t="s">
        <v>70</v>
      </c>
      <c r="E312" s="97" t="s">
        <v>151</v>
      </c>
      <c r="F312" s="80" t="s">
        <v>80</v>
      </c>
      <c r="G312" s="68">
        <v>272</v>
      </c>
      <c r="H312" s="62"/>
    </row>
    <row r="313" spans="1:8" ht="36">
      <c r="A313" s="40" t="s">
        <v>117</v>
      </c>
      <c r="B313" s="72" t="s">
        <v>62</v>
      </c>
      <c r="C313" s="7" t="s">
        <v>8</v>
      </c>
      <c r="D313" s="54" t="s">
        <v>70</v>
      </c>
      <c r="E313" s="97" t="s">
        <v>126</v>
      </c>
      <c r="F313" s="80"/>
      <c r="G313" s="67">
        <f>SUBTOTAL(9,G314:G316)</f>
        <v>7775</v>
      </c>
      <c r="H313" s="61"/>
    </row>
    <row r="314" spans="1:8" ht="54">
      <c r="A314" s="40" t="s">
        <v>82</v>
      </c>
      <c r="B314" s="72" t="s">
        <v>62</v>
      </c>
      <c r="C314" s="7" t="s">
        <v>8</v>
      </c>
      <c r="D314" s="54" t="s">
        <v>70</v>
      </c>
      <c r="E314" s="97" t="s">
        <v>126</v>
      </c>
      <c r="F314" s="80" t="s">
        <v>79</v>
      </c>
      <c r="G314" s="68">
        <v>7027</v>
      </c>
      <c r="H314" s="62"/>
    </row>
    <row r="315" spans="1:8" ht="54">
      <c r="A315" s="40" t="s">
        <v>83</v>
      </c>
      <c r="B315" s="72" t="s">
        <v>62</v>
      </c>
      <c r="C315" s="7" t="s">
        <v>8</v>
      </c>
      <c r="D315" s="54" t="s">
        <v>70</v>
      </c>
      <c r="E315" s="97" t="s">
        <v>126</v>
      </c>
      <c r="F315" s="80" t="s">
        <v>80</v>
      </c>
      <c r="G315" s="68">
        <v>744</v>
      </c>
      <c r="H315" s="62"/>
    </row>
    <row r="316" spans="1:8" ht="36">
      <c r="A316" s="40" t="s">
        <v>84</v>
      </c>
      <c r="B316" s="72" t="s">
        <v>62</v>
      </c>
      <c r="C316" s="7" t="s">
        <v>8</v>
      </c>
      <c r="D316" s="54" t="s">
        <v>70</v>
      </c>
      <c r="E316" s="97" t="s">
        <v>126</v>
      </c>
      <c r="F316" s="80" t="s">
        <v>81</v>
      </c>
      <c r="G316" s="68">
        <v>4</v>
      </c>
      <c r="H316" s="62"/>
    </row>
    <row r="317" spans="1:8" ht="26.25" customHeight="1">
      <c r="A317" s="43" t="s">
        <v>16</v>
      </c>
      <c r="B317" s="73" t="s">
        <v>62</v>
      </c>
      <c r="C317" s="9" t="s">
        <v>14</v>
      </c>
      <c r="D317" s="55"/>
      <c r="E317" s="9"/>
      <c r="F317" s="81"/>
      <c r="G317" s="69">
        <f>SUBTOTAL(9,G318:G323)</f>
        <v>102844</v>
      </c>
      <c r="H317" s="69">
        <f>SUBTOTAL(9,H318:H323)</f>
        <v>63852</v>
      </c>
    </row>
    <row r="318" spans="1:8" ht="47.25" customHeight="1">
      <c r="A318" s="40" t="s">
        <v>75</v>
      </c>
      <c r="B318" s="72" t="s">
        <v>62</v>
      </c>
      <c r="C318" s="7" t="s">
        <v>14</v>
      </c>
      <c r="D318" s="54" t="s">
        <v>29</v>
      </c>
      <c r="E318" s="7"/>
      <c r="F318" s="80"/>
      <c r="G318" s="67">
        <f>SUBTOTAL(9,G319:G320)</f>
        <v>101846</v>
      </c>
      <c r="H318" s="67">
        <f>SUBTOTAL(9,H319:H320)</f>
        <v>63852</v>
      </c>
    </row>
    <row r="319" spans="1:8" ht="83.25" customHeight="1">
      <c r="A319" s="41" t="s">
        <v>113</v>
      </c>
      <c r="B319" s="72" t="s">
        <v>62</v>
      </c>
      <c r="C319" s="7" t="s">
        <v>14</v>
      </c>
      <c r="D319" s="54" t="s">
        <v>29</v>
      </c>
      <c r="E319" s="97" t="s">
        <v>137</v>
      </c>
      <c r="F319" s="80"/>
      <c r="G319" s="67">
        <f>SUBTOTAL(9,G320)</f>
        <v>101846</v>
      </c>
      <c r="H319" s="67">
        <f>SUBTOTAL(9,H320)</f>
        <v>63852</v>
      </c>
    </row>
    <row r="320" spans="1:8" ht="56.25" customHeight="1">
      <c r="A320" s="40" t="s">
        <v>83</v>
      </c>
      <c r="B320" s="72" t="s">
        <v>62</v>
      </c>
      <c r="C320" s="7" t="s">
        <v>14</v>
      </c>
      <c r="D320" s="54" t="s">
        <v>29</v>
      </c>
      <c r="E320" s="97" t="s">
        <v>137</v>
      </c>
      <c r="F320" s="80" t="s">
        <v>80</v>
      </c>
      <c r="G320" s="68">
        <v>101846</v>
      </c>
      <c r="H320" s="62">
        <v>63852</v>
      </c>
    </row>
    <row r="321" spans="1:8" s="14" customFormat="1" ht="36">
      <c r="A321" s="44" t="s">
        <v>17</v>
      </c>
      <c r="B321" s="72" t="s">
        <v>62</v>
      </c>
      <c r="C321" s="7" t="s">
        <v>14</v>
      </c>
      <c r="D321" s="54" t="s">
        <v>15</v>
      </c>
      <c r="E321" s="7"/>
      <c r="F321" s="80"/>
      <c r="G321" s="67">
        <f>SUBTOTAL(9,G322:G323)</f>
        <v>998</v>
      </c>
      <c r="H321" s="61"/>
    </row>
    <row r="322" spans="1:8" s="14" customFormat="1" ht="72">
      <c r="A322" s="98" t="s">
        <v>162</v>
      </c>
      <c r="B322" s="72" t="s">
        <v>62</v>
      </c>
      <c r="C322" s="7" t="s">
        <v>14</v>
      </c>
      <c r="D322" s="54" t="s">
        <v>15</v>
      </c>
      <c r="E322" s="97" t="s">
        <v>149</v>
      </c>
      <c r="F322" s="80"/>
      <c r="G322" s="67">
        <f>SUBTOTAL(9,G323)</f>
        <v>998</v>
      </c>
      <c r="H322" s="61"/>
    </row>
    <row r="323" spans="1:8" s="14" customFormat="1" ht="54">
      <c r="A323" s="40" t="s">
        <v>83</v>
      </c>
      <c r="B323" s="72" t="s">
        <v>62</v>
      </c>
      <c r="C323" s="7" t="s">
        <v>14</v>
      </c>
      <c r="D323" s="54" t="s">
        <v>15</v>
      </c>
      <c r="E323" s="97" t="s">
        <v>149</v>
      </c>
      <c r="F323" s="80" t="s">
        <v>80</v>
      </c>
      <c r="G323" s="68">
        <v>998</v>
      </c>
      <c r="H323" s="62"/>
    </row>
    <row r="324" spans="1:8" ht="23.25" customHeight="1">
      <c r="A324" s="43" t="s">
        <v>32</v>
      </c>
      <c r="B324" s="73" t="s">
        <v>62</v>
      </c>
      <c r="C324" s="9" t="s">
        <v>33</v>
      </c>
      <c r="D324" s="55"/>
      <c r="E324" s="9"/>
      <c r="F324" s="81"/>
      <c r="G324" s="69">
        <f>SUBTOTAL(9,G325:G343)</f>
        <v>99259</v>
      </c>
      <c r="H324" s="69">
        <f t="shared" ref="H324" si="10">SUBTOTAL(9,H325:H343)</f>
        <v>49836</v>
      </c>
    </row>
    <row r="325" spans="1:8" ht="23.25" customHeight="1">
      <c r="A325" s="40" t="s">
        <v>69</v>
      </c>
      <c r="B325" s="72" t="s">
        <v>62</v>
      </c>
      <c r="C325" s="7" t="s">
        <v>33</v>
      </c>
      <c r="D325" s="54" t="s">
        <v>8</v>
      </c>
      <c r="E325" s="7"/>
      <c r="F325" s="80"/>
      <c r="G325" s="67">
        <f>SUBTOTAL(9,G326:G328)</f>
        <v>11983</v>
      </c>
      <c r="H325" s="67"/>
    </row>
    <row r="326" spans="1:8" ht="23.25" customHeight="1">
      <c r="A326" s="41" t="s">
        <v>112</v>
      </c>
      <c r="B326" s="72" t="s">
        <v>62</v>
      </c>
      <c r="C326" s="7" t="s">
        <v>33</v>
      </c>
      <c r="D326" s="54" t="s">
        <v>8</v>
      </c>
      <c r="E326" s="97" t="s">
        <v>136</v>
      </c>
      <c r="F326" s="80"/>
      <c r="G326" s="67">
        <f>SUBTOTAL(9,G327:G328)</f>
        <v>11983</v>
      </c>
      <c r="H326" s="67"/>
    </row>
    <row r="327" spans="1:8" ht="54">
      <c r="A327" s="40" t="s">
        <v>83</v>
      </c>
      <c r="B327" s="72" t="s">
        <v>62</v>
      </c>
      <c r="C327" s="7" t="s">
        <v>33</v>
      </c>
      <c r="D327" s="54" t="s">
        <v>8</v>
      </c>
      <c r="E327" s="97" t="s">
        <v>136</v>
      </c>
      <c r="F327" s="80" t="s">
        <v>80</v>
      </c>
      <c r="G327" s="68">
        <v>198</v>
      </c>
      <c r="H327" s="62"/>
    </row>
    <row r="328" spans="1:8" ht="72">
      <c r="A328" s="40" t="s">
        <v>90</v>
      </c>
      <c r="B328" s="72" t="s">
        <v>62</v>
      </c>
      <c r="C328" s="7" t="s">
        <v>33</v>
      </c>
      <c r="D328" s="54" t="s">
        <v>8</v>
      </c>
      <c r="E328" s="97" t="s">
        <v>136</v>
      </c>
      <c r="F328" s="80" t="s">
        <v>89</v>
      </c>
      <c r="G328" s="68">
        <v>11785</v>
      </c>
      <c r="H328" s="62"/>
    </row>
    <row r="329" spans="1:8">
      <c r="A329" s="40" t="s">
        <v>34</v>
      </c>
      <c r="B329" s="72" t="s">
        <v>62</v>
      </c>
      <c r="C329" s="7" t="s">
        <v>33</v>
      </c>
      <c r="D329" s="54" t="s">
        <v>9</v>
      </c>
      <c r="E329" s="7"/>
      <c r="F329" s="80"/>
      <c r="G329" s="67">
        <f>SUBTOTAL(9,G330:G337)</f>
        <v>16529</v>
      </c>
      <c r="H329" s="67">
        <f>SUBTOTAL(9,H330:H337)</f>
        <v>3808</v>
      </c>
    </row>
    <row r="330" spans="1:8" s="13" customFormat="1" ht="90">
      <c r="A330" s="99" t="s">
        <v>153</v>
      </c>
      <c r="B330" s="72" t="s">
        <v>62</v>
      </c>
      <c r="C330" s="7" t="s">
        <v>33</v>
      </c>
      <c r="D330" s="54" t="s">
        <v>9</v>
      </c>
      <c r="E330" s="97" t="s">
        <v>128</v>
      </c>
      <c r="F330" s="80"/>
      <c r="G330" s="123">
        <f>SUBTOTAL(9,G331:G332)</f>
        <v>255</v>
      </c>
      <c r="H330" s="67"/>
    </row>
    <row r="331" spans="1:8" s="13" customFormat="1" ht="57" customHeight="1">
      <c r="A331" s="40" t="s">
        <v>83</v>
      </c>
      <c r="B331" s="72" t="s">
        <v>62</v>
      </c>
      <c r="C331" s="7" t="s">
        <v>33</v>
      </c>
      <c r="D331" s="54" t="s">
        <v>9</v>
      </c>
      <c r="E331" s="97" t="s">
        <v>128</v>
      </c>
      <c r="F331" s="80" t="s">
        <v>80</v>
      </c>
      <c r="G331" s="68">
        <v>99</v>
      </c>
      <c r="H331" s="62"/>
    </row>
    <row r="332" spans="1:8" s="13" customFormat="1">
      <c r="A332" s="46" t="s">
        <v>56</v>
      </c>
      <c r="B332" s="72" t="s">
        <v>62</v>
      </c>
      <c r="C332" s="7" t="s">
        <v>33</v>
      </c>
      <c r="D332" s="54" t="s">
        <v>9</v>
      </c>
      <c r="E332" s="97" t="s">
        <v>128</v>
      </c>
      <c r="F332" s="80" t="s">
        <v>97</v>
      </c>
      <c r="G332" s="68">
        <v>156</v>
      </c>
      <c r="H332" s="62"/>
    </row>
    <row r="333" spans="1:8" s="13" customFormat="1" ht="72">
      <c r="A333" s="40" t="s">
        <v>174</v>
      </c>
      <c r="B333" s="72" t="s">
        <v>62</v>
      </c>
      <c r="C333" s="7" t="s">
        <v>33</v>
      </c>
      <c r="D333" s="54" t="s">
        <v>9</v>
      </c>
      <c r="E333" s="97" t="s">
        <v>150</v>
      </c>
      <c r="F333" s="80"/>
      <c r="G333" s="67">
        <f>SUBTOTAL(9,G334:G335)</f>
        <v>15492</v>
      </c>
      <c r="H333" s="61">
        <f t="shared" ref="H333" si="11">SUBTOTAL(9,H334:H335)</f>
        <v>3808</v>
      </c>
    </row>
    <row r="334" spans="1:8" s="13" customFormat="1" ht="54">
      <c r="A334" s="40" t="s">
        <v>83</v>
      </c>
      <c r="B334" s="72" t="s">
        <v>62</v>
      </c>
      <c r="C334" s="7" t="s">
        <v>33</v>
      </c>
      <c r="D334" s="54" t="s">
        <v>9</v>
      </c>
      <c r="E334" s="97" t="s">
        <v>150</v>
      </c>
      <c r="F334" s="80" t="s">
        <v>80</v>
      </c>
      <c r="G334" s="68">
        <v>15492</v>
      </c>
      <c r="H334" s="62">
        <v>3808</v>
      </c>
    </row>
    <row r="335" spans="1:8" s="13" customFormat="1" hidden="1">
      <c r="A335" s="46" t="s">
        <v>56</v>
      </c>
      <c r="B335" s="72" t="s">
        <v>62</v>
      </c>
      <c r="C335" s="7" t="s">
        <v>33</v>
      </c>
      <c r="D335" s="54" t="s">
        <v>9</v>
      </c>
      <c r="E335" s="97" t="s">
        <v>150</v>
      </c>
      <c r="F335" s="80" t="s">
        <v>97</v>
      </c>
      <c r="G335" s="68">
        <f>1000-1000</f>
        <v>0</v>
      </c>
      <c r="H335" s="62"/>
    </row>
    <row r="336" spans="1:8" s="13" customFormat="1" ht="93.75" customHeight="1">
      <c r="A336" s="98" t="s">
        <v>162</v>
      </c>
      <c r="B336" s="72" t="s">
        <v>62</v>
      </c>
      <c r="C336" s="7" t="s">
        <v>33</v>
      </c>
      <c r="D336" s="54" t="s">
        <v>9</v>
      </c>
      <c r="E336" s="97" t="s">
        <v>149</v>
      </c>
      <c r="F336" s="80"/>
      <c r="G336" s="67">
        <f>SUBTOTAL(9,G337:G337)</f>
        <v>782</v>
      </c>
      <c r="H336" s="65"/>
    </row>
    <row r="337" spans="1:8" s="13" customFormat="1" ht="54">
      <c r="A337" s="40" t="s">
        <v>83</v>
      </c>
      <c r="B337" s="72" t="s">
        <v>62</v>
      </c>
      <c r="C337" s="7" t="s">
        <v>33</v>
      </c>
      <c r="D337" s="54" t="s">
        <v>9</v>
      </c>
      <c r="E337" s="97" t="s">
        <v>149</v>
      </c>
      <c r="F337" s="80" t="s">
        <v>80</v>
      </c>
      <c r="G337" s="68">
        <v>782</v>
      </c>
      <c r="H337" s="62"/>
    </row>
    <row r="338" spans="1:8" s="13" customFormat="1">
      <c r="A338" s="40" t="s">
        <v>35</v>
      </c>
      <c r="B338" s="72" t="s">
        <v>62</v>
      </c>
      <c r="C338" s="7" t="s">
        <v>33</v>
      </c>
      <c r="D338" s="54" t="s">
        <v>10</v>
      </c>
      <c r="E338" s="7"/>
      <c r="F338" s="80"/>
      <c r="G338" s="67">
        <f>SUBTOTAL(9,G339:G343)</f>
        <v>70747</v>
      </c>
      <c r="H338" s="67">
        <f>SUBTOTAL(9,H339:H343)</f>
        <v>46028</v>
      </c>
    </row>
    <row r="339" spans="1:8" s="13" customFormat="1" ht="72">
      <c r="A339" s="46" t="s">
        <v>181</v>
      </c>
      <c r="B339" s="72" t="s">
        <v>62</v>
      </c>
      <c r="C339" s="7" t="s">
        <v>33</v>
      </c>
      <c r="D339" s="54" t="s">
        <v>10</v>
      </c>
      <c r="E339" s="97" t="s">
        <v>136</v>
      </c>
      <c r="F339" s="80"/>
      <c r="G339" s="67">
        <f>SUBTOTAL(9,G340:G341)</f>
        <v>29308</v>
      </c>
      <c r="H339" s="67">
        <f>SUBTOTAL(9,H340:H341)</f>
        <v>8733</v>
      </c>
    </row>
    <row r="340" spans="1:8" s="13" customFormat="1" ht="54">
      <c r="A340" s="40" t="s">
        <v>83</v>
      </c>
      <c r="B340" s="72" t="s">
        <v>62</v>
      </c>
      <c r="C340" s="7" t="s">
        <v>33</v>
      </c>
      <c r="D340" s="54" t="s">
        <v>10</v>
      </c>
      <c r="E340" s="97" t="s">
        <v>136</v>
      </c>
      <c r="F340" s="80" t="s">
        <v>80</v>
      </c>
      <c r="G340" s="68">
        <v>20857</v>
      </c>
      <c r="H340" s="62">
        <v>8733</v>
      </c>
    </row>
    <row r="341" spans="1:8" s="13" customFormat="1">
      <c r="A341" s="44" t="s">
        <v>56</v>
      </c>
      <c r="B341" s="72" t="s">
        <v>62</v>
      </c>
      <c r="C341" s="7" t="s">
        <v>33</v>
      </c>
      <c r="D341" s="54" t="s">
        <v>10</v>
      </c>
      <c r="E341" s="97" t="s">
        <v>136</v>
      </c>
      <c r="F341" s="80" t="s">
        <v>97</v>
      </c>
      <c r="G341" s="68">
        <v>8451</v>
      </c>
      <c r="H341" s="62"/>
    </row>
    <row r="342" spans="1:8" s="13" customFormat="1" ht="72">
      <c r="A342" s="46" t="s">
        <v>180</v>
      </c>
      <c r="B342" s="72" t="s">
        <v>62</v>
      </c>
      <c r="C342" s="7" t="s">
        <v>33</v>
      </c>
      <c r="D342" s="54" t="s">
        <v>10</v>
      </c>
      <c r="E342" s="97" t="s">
        <v>179</v>
      </c>
      <c r="F342" s="80"/>
      <c r="G342" s="67">
        <f>SUBTOTAL(9,G343:G344)</f>
        <v>41439</v>
      </c>
      <c r="H342" s="67">
        <f>SUBTOTAL(9,H343:H344)</f>
        <v>37295</v>
      </c>
    </row>
    <row r="343" spans="1:8" s="13" customFormat="1" ht="54">
      <c r="A343" s="40" t="s">
        <v>83</v>
      </c>
      <c r="B343" s="72" t="s">
        <v>62</v>
      </c>
      <c r="C343" s="7" t="s">
        <v>33</v>
      </c>
      <c r="D343" s="54" t="s">
        <v>10</v>
      </c>
      <c r="E343" s="97" t="s">
        <v>179</v>
      </c>
      <c r="F343" s="80" t="s">
        <v>80</v>
      </c>
      <c r="G343" s="68">
        <v>41439</v>
      </c>
      <c r="H343" s="62">
        <v>37295</v>
      </c>
    </row>
    <row r="344" spans="1:8" s="13" customFormat="1">
      <c r="A344" s="43" t="s">
        <v>38</v>
      </c>
      <c r="B344" s="73" t="s">
        <v>62</v>
      </c>
      <c r="C344" s="9" t="s">
        <v>37</v>
      </c>
      <c r="D344" s="55"/>
      <c r="E344" s="9"/>
      <c r="F344" s="81"/>
      <c r="G344" s="69">
        <f>SUBTOTAL(9,G345:G347)</f>
        <v>796</v>
      </c>
      <c r="H344" s="63"/>
    </row>
    <row r="345" spans="1:8" s="13" customFormat="1" ht="36">
      <c r="A345" s="40" t="s">
        <v>39</v>
      </c>
      <c r="B345" s="72" t="s">
        <v>62</v>
      </c>
      <c r="C345" s="7" t="s">
        <v>37</v>
      </c>
      <c r="D345" s="54" t="s">
        <v>33</v>
      </c>
      <c r="E345" s="7"/>
      <c r="F345" s="80"/>
      <c r="G345" s="67">
        <f>SUBTOTAL(9,G346:G347)</f>
        <v>796</v>
      </c>
      <c r="H345" s="67"/>
    </row>
    <row r="346" spans="1:8" s="13" customFormat="1" ht="72">
      <c r="A346" s="41" t="s">
        <v>171</v>
      </c>
      <c r="B346" s="72" t="s">
        <v>62</v>
      </c>
      <c r="C346" s="7" t="s">
        <v>37</v>
      </c>
      <c r="D346" s="54" t="s">
        <v>33</v>
      </c>
      <c r="E346" s="7" t="s">
        <v>139</v>
      </c>
      <c r="F346" s="80"/>
      <c r="G346" s="67">
        <f>SUBTOTAL(9,G347)</f>
        <v>796</v>
      </c>
      <c r="H346" s="67"/>
    </row>
    <row r="347" spans="1:8" s="13" customFormat="1" ht="54">
      <c r="A347" s="40" t="s">
        <v>83</v>
      </c>
      <c r="B347" s="72" t="s">
        <v>62</v>
      </c>
      <c r="C347" s="7" t="s">
        <v>37</v>
      </c>
      <c r="D347" s="54" t="s">
        <v>33</v>
      </c>
      <c r="E347" s="7" t="s">
        <v>139</v>
      </c>
      <c r="F347" s="80" t="s">
        <v>80</v>
      </c>
      <c r="G347" s="68">
        <v>796</v>
      </c>
      <c r="H347" s="62"/>
    </row>
    <row r="348" spans="1:8" ht="27.75" customHeight="1">
      <c r="A348" s="43" t="s">
        <v>40</v>
      </c>
      <c r="B348" s="73" t="s">
        <v>62</v>
      </c>
      <c r="C348" s="9" t="s">
        <v>22</v>
      </c>
      <c r="D348" s="55"/>
      <c r="E348" s="9"/>
      <c r="F348" s="81"/>
      <c r="G348" s="69">
        <f>SUBTOTAL(9,G349:G367)</f>
        <v>61202</v>
      </c>
      <c r="H348" s="69">
        <f>SUBTOTAL(9,H349:H367)</f>
        <v>39035</v>
      </c>
    </row>
    <row r="349" spans="1:8" ht="18" customHeight="1">
      <c r="A349" s="40" t="s">
        <v>41</v>
      </c>
      <c r="B349" s="72" t="s">
        <v>62</v>
      </c>
      <c r="C349" s="7" t="s">
        <v>22</v>
      </c>
      <c r="D349" s="54" t="s">
        <v>8</v>
      </c>
      <c r="E349" s="7"/>
      <c r="F349" s="80"/>
      <c r="G349" s="67">
        <f>SUBTOTAL(9,G350:G356)</f>
        <v>7382</v>
      </c>
      <c r="H349" s="67">
        <f>SUBTOTAL(9,H350:H356)</f>
        <v>1967</v>
      </c>
    </row>
    <row r="350" spans="1:8" ht="131.25" hidden="1" customHeight="1">
      <c r="A350" s="41" t="s">
        <v>114</v>
      </c>
      <c r="B350" s="72" t="s">
        <v>62</v>
      </c>
      <c r="C350" s="7" t="s">
        <v>22</v>
      </c>
      <c r="D350" s="54" t="s">
        <v>8</v>
      </c>
      <c r="E350" s="7" t="s">
        <v>127</v>
      </c>
      <c r="F350" s="80"/>
      <c r="G350" s="67">
        <f>SUBTOTAL(9,G351)</f>
        <v>0</v>
      </c>
      <c r="H350" s="67"/>
    </row>
    <row r="351" spans="1:8" ht="54" hidden="1">
      <c r="A351" s="40" t="s">
        <v>83</v>
      </c>
      <c r="B351" s="72" t="s">
        <v>62</v>
      </c>
      <c r="C351" s="7" t="s">
        <v>22</v>
      </c>
      <c r="D351" s="54" t="s">
        <v>8</v>
      </c>
      <c r="E351" s="7" t="s">
        <v>127</v>
      </c>
      <c r="F351" s="80" t="s">
        <v>80</v>
      </c>
      <c r="G351" s="68"/>
      <c r="H351" s="62"/>
    </row>
    <row r="352" spans="1:8" ht="90" hidden="1">
      <c r="A352" s="99" t="s">
        <v>153</v>
      </c>
      <c r="B352" s="72" t="s">
        <v>62</v>
      </c>
      <c r="C352" s="7" t="s">
        <v>22</v>
      </c>
      <c r="D352" s="54" t="s">
        <v>8</v>
      </c>
      <c r="E352" s="7" t="s">
        <v>128</v>
      </c>
      <c r="F352" s="80"/>
      <c r="G352" s="67">
        <f>SUBTOTAL(9,G353:G353)</f>
        <v>0</v>
      </c>
      <c r="H352" s="61"/>
    </row>
    <row r="353" spans="1:8" ht="54" hidden="1">
      <c r="A353" s="40" t="s">
        <v>83</v>
      </c>
      <c r="B353" s="72" t="s">
        <v>62</v>
      </c>
      <c r="C353" s="7" t="s">
        <v>22</v>
      </c>
      <c r="D353" s="54" t="s">
        <v>8</v>
      </c>
      <c r="E353" s="7" t="s">
        <v>128</v>
      </c>
      <c r="F353" s="80" t="s">
        <v>80</v>
      </c>
      <c r="G353" s="68">
        <f>500-500</f>
        <v>0</v>
      </c>
      <c r="H353" s="62"/>
    </row>
    <row r="354" spans="1:8" s="13" customFormat="1" ht="72">
      <c r="A354" s="100" t="s">
        <v>154</v>
      </c>
      <c r="B354" s="72" t="s">
        <v>62</v>
      </c>
      <c r="C354" s="7" t="s">
        <v>22</v>
      </c>
      <c r="D354" s="54" t="s">
        <v>8</v>
      </c>
      <c r="E354" s="97" t="s">
        <v>129</v>
      </c>
      <c r="F354" s="80"/>
      <c r="G354" s="67">
        <f>SUBTOTAL(9,G355:G356)</f>
        <v>7382</v>
      </c>
      <c r="H354" s="67">
        <f>SUBTOTAL(9,H355:H356)</f>
        <v>1967</v>
      </c>
    </row>
    <row r="355" spans="1:8" ht="54">
      <c r="A355" s="40" t="s">
        <v>83</v>
      </c>
      <c r="B355" s="72" t="s">
        <v>62</v>
      </c>
      <c r="C355" s="7" t="s">
        <v>22</v>
      </c>
      <c r="D355" s="54" t="s">
        <v>8</v>
      </c>
      <c r="E355" s="97" t="s">
        <v>129</v>
      </c>
      <c r="F355" s="80" t="s">
        <v>80</v>
      </c>
      <c r="G355" s="68">
        <v>7382</v>
      </c>
      <c r="H355" s="62">
        <v>1967</v>
      </c>
    </row>
    <row r="356" spans="1:8" hidden="1">
      <c r="A356" s="44" t="s">
        <v>56</v>
      </c>
      <c r="B356" s="72" t="s">
        <v>62</v>
      </c>
      <c r="C356" s="7" t="s">
        <v>22</v>
      </c>
      <c r="D356" s="54" t="s">
        <v>8</v>
      </c>
      <c r="E356" s="97" t="s">
        <v>129</v>
      </c>
      <c r="F356" s="80" t="s">
        <v>97</v>
      </c>
      <c r="G356" s="68"/>
      <c r="H356" s="62"/>
    </row>
    <row r="357" spans="1:8">
      <c r="A357" s="40" t="s">
        <v>42</v>
      </c>
      <c r="B357" s="72" t="s">
        <v>62</v>
      </c>
      <c r="C357" s="7" t="s">
        <v>22</v>
      </c>
      <c r="D357" s="54" t="s">
        <v>9</v>
      </c>
      <c r="E357" s="7"/>
      <c r="F357" s="80"/>
      <c r="G357" s="67">
        <f>SUBTOTAL(9,G358:G361)</f>
        <v>10205</v>
      </c>
      <c r="H357" s="67"/>
    </row>
    <row r="358" spans="1:8" ht="131.25" hidden="1" customHeight="1">
      <c r="A358" s="41" t="s">
        <v>114</v>
      </c>
      <c r="B358" s="72" t="s">
        <v>62</v>
      </c>
      <c r="C358" s="7" t="s">
        <v>22</v>
      </c>
      <c r="D358" s="54" t="s">
        <v>9</v>
      </c>
      <c r="E358" s="7" t="s">
        <v>127</v>
      </c>
      <c r="F358" s="80"/>
      <c r="G358" s="67">
        <f>SUBTOTAL(9,G359)</f>
        <v>0</v>
      </c>
      <c r="H358" s="61"/>
    </row>
    <row r="359" spans="1:8" ht="54" hidden="1">
      <c r="A359" s="40" t="s">
        <v>83</v>
      </c>
      <c r="B359" s="72" t="s">
        <v>62</v>
      </c>
      <c r="C359" s="7" t="s">
        <v>22</v>
      </c>
      <c r="D359" s="54" t="s">
        <v>9</v>
      </c>
      <c r="E359" s="7" t="s">
        <v>127</v>
      </c>
      <c r="F359" s="80" t="s">
        <v>80</v>
      </c>
      <c r="G359" s="68"/>
      <c r="H359" s="62"/>
    </row>
    <row r="360" spans="1:8" ht="90">
      <c r="A360" s="99" t="s">
        <v>155</v>
      </c>
      <c r="B360" s="72" t="s">
        <v>62</v>
      </c>
      <c r="C360" s="7" t="s">
        <v>22</v>
      </c>
      <c r="D360" s="54" t="s">
        <v>9</v>
      </c>
      <c r="E360" s="97" t="s">
        <v>130</v>
      </c>
      <c r="F360" s="80"/>
      <c r="G360" s="67">
        <f>SUBTOTAL(9,G361)</f>
        <v>10205</v>
      </c>
      <c r="H360" s="67"/>
    </row>
    <row r="361" spans="1:8" ht="54">
      <c r="A361" s="40" t="s">
        <v>83</v>
      </c>
      <c r="B361" s="72" t="s">
        <v>62</v>
      </c>
      <c r="C361" s="7" t="s">
        <v>22</v>
      </c>
      <c r="D361" s="54" t="s">
        <v>9</v>
      </c>
      <c r="E361" s="97" t="s">
        <v>130</v>
      </c>
      <c r="F361" s="80" t="s">
        <v>80</v>
      </c>
      <c r="G361" s="68">
        <v>10205</v>
      </c>
      <c r="H361" s="62"/>
    </row>
    <row r="362" spans="1:8" hidden="1">
      <c r="A362" s="40" t="s">
        <v>173</v>
      </c>
      <c r="B362" s="72" t="s">
        <v>62</v>
      </c>
      <c r="C362" s="7" t="s">
        <v>22</v>
      </c>
      <c r="D362" s="54" t="s">
        <v>10</v>
      </c>
      <c r="E362" s="97"/>
      <c r="F362" s="80"/>
      <c r="G362" s="67">
        <f>SUBTOTAL(9,G363:G364)</f>
        <v>0</v>
      </c>
      <c r="H362" s="67"/>
    </row>
    <row r="363" spans="1:8" ht="54" hidden="1">
      <c r="A363" s="40" t="s">
        <v>98</v>
      </c>
      <c r="B363" s="72" t="s">
        <v>62</v>
      </c>
      <c r="C363" s="7" t="s">
        <v>22</v>
      </c>
      <c r="D363" s="54" t="s">
        <v>10</v>
      </c>
      <c r="E363" s="97" t="s">
        <v>144</v>
      </c>
      <c r="F363" s="80"/>
      <c r="G363" s="67">
        <f>SUBTOTAL(9,G364)</f>
        <v>0</v>
      </c>
      <c r="H363" s="61"/>
    </row>
    <row r="364" spans="1:8" ht="54" hidden="1">
      <c r="A364" s="40" t="s">
        <v>83</v>
      </c>
      <c r="B364" s="72" t="s">
        <v>62</v>
      </c>
      <c r="C364" s="7" t="s">
        <v>22</v>
      </c>
      <c r="D364" s="54" t="s">
        <v>10</v>
      </c>
      <c r="E364" s="97" t="s">
        <v>144</v>
      </c>
      <c r="F364" s="80" t="s">
        <v>80</v>
      </c>
      <c r="G364" s="68">
        <f>1000-1000</f>
        <v>0</v>
      </c>
      <c r="H364" s="62"/>
    </row>
    <row r="365" spans="1:8">
      <c r="A365" s="40" t="s">
        <v>44</v>
      </c>
      <c r="B365" s="72" t="s">
        <v>62</v>
      </c>
      <c r="C365" s="7" t="s">
        <v>22</v>
      </c>
      <c r="D365" s="54" t="s">
        <v>29</v>
      </c>
      <c r="E365" s="97"/>
      <c r="F365" s="80"/>
      <c r="G365" s="67">
        <f>SUBTOTAL(9,G366:G367)</f>
        <v>43615</v>
      </c>
      <c r="H365" s="67">
        <f>SUBTOTAL(9,H366:H367)</f>
        <v>37068</v>
      </c>
    </row>
    <row r="366" spans="1:8" ht="93" customHeight="1">
      <c r="A366" s="99" t="s">
        <v>155</v>
      </c>
      <c r="B366" s="72" t="s">
        <v>62</v>
      </c>
      <c r="C366" s="7" t="s">
        <v>22</v>
      </c>
      <c r="D366" s="54" t="s">
        <v>29</v>
      </c>
      <c r="E366" s="97" t="s">
        <v>130</v>
      </c>
      <c r="F366" s="80"/>
      <c r="G366" s="67">
        <f>SUBTOTAL(9,G367:G367)</f>
        <v>43615</v>
      </c>
      <c r="H366" s="67">
        <f>SUBTOTAL(9,H367:H367)</f>
        <v>37068</v>
      </c>
    </row>
    <row r="367" spans="1:8" ht="54">
      <c r="A367" s="40" t="s">
        <v>83</v>
      </c>
      <c r="B367" s="72" t="s">
        <v>62</v>
      </c>
      <c r="C367" s="7" t="s">
        <v>22</v>
      </c>
      <c r="D367" s="54" t="s">
        <v>29</v>
      </c>
      <c r="E367" s="97" t="s">
        <v>130</v>
      </c>
      <c r="F367" s="80" t="s">
        <v>80</v>
      </c>
      <c r="G367" s="68">
        <v>43615</v>
      </c>
      <c r="H367" s="62">
        <v>37068</v>
      </c>
    </row>
    <row r="368" spans="1:8" ht="28.5" customHeight="1">
      <c r="A368" s="43" t="s">
        <v>73</v>
      </c>
      <c r="B368" s="73" t="s">
        <v>62</v>
      </c>
      <c r="C368" s="9" t="s">
        <v>30</v>
      </c>
      <c r="D368" s="54"/>
      <c r="E368" s="7"/>
      <c r="F368" s="86"/>
      <c r="G368" s="69">
        <f>SUBTOTAL(9,G369:G374)</f>
        <v>199</v>
      </c>
      <c r="H368" s="69"/>
    </row>
    <row r="369" spans="1:8">
      <c r="A369" s="46" t="s">
        <v>48</v>
      </c>
      <c r="B369" s="72" t="s">
        <v>62</v>
      </c>
      <c r="C369" s="7" t="s">
        <v>30</v>
      </c>
      <c r="D369" s="54" t="s">
        <v>8</v>
      </c>
      <c r="E369" s="7"/>
      <c r="F369" s="80"/>
      <c r="G369" s="67">
        <f>SUBTOTAL(9,G370:G374)</f>
        <v>199</v>
      </c>
      <c r="H369" s="67"/>
    </row>
    <row r="370" spans="1:8" ht="54" hidden="1">
      <c r="A370" s="40" t="s">
        <v>98</v>
      </c>
      <c r="B370" s="72" t="s">
        <v>62</v>
      </c>
      <c r="C370" s="7" t="s">
        <v>30</v>
      </c>
      <c r="D370" s="54" t="s">
        <v>8</v>
      </c>
      <c r="E370" s="97" t="s">
        <v>144</v>
      </c>
      <c r="F370" s="80"/>
      <c r="G370" s="67">
        <f>SUBTOTAL(9,G371:G372)</f>
        <v>0</v>
      </c>
      <c r="H370" s="67"/>
    </row>
    <row r="371" spans="1:8" ht="54" hidden="1">
      <c r="A371" s="40" t="s">
        <v>83</v>
      </c>
      <c r="B371" s="72" t="s">
        <v>62</v>
      </c>
      <c r="C371" s="7" t="s">
        <v>30</v>
      </c>
      <c r="D371" s="54" t="s">
        <v>8</v>
      </c>
      <c r="E371" s="97" t="s">
        <v>144</v>
      </c>
      <c r="F371" s="80" t="s">
        <v>80</v>
      </c>
      <c r="G371" s="68">
        <f>1000-175-825</f>
        <v>0</v>
      </c>
      <c r="H371" s="62"/>
    </row>
    <row r="372" spans="1:8" hidden="1">
      <c r="A372" s="44" t="s">
        <v>56</v>
      </c>
      <c r="B372" s="72" t="s">
        <v>62</v>
      </c>
      <c r="C372" s="7" t="s">
        <v>30</v>
      </c>
      <c r="D372" s="54" t="s">
        <v>8</v>
      </c>
      <c r="E372" s="97" t="s">
        <v>144</v>
      </c>
      <c r="F372" s="80" t="s">
        <v>97</v>
      </c>
      <c r="G372" s="68"/>
      <c r="H372" s="62"/>
    </row>
    <row r="373" spans="1:8" ht="117" customHeight="1">
      <c r="A373" s="100" t="s">
        <v>163</v>
      </c>
      <c r="B373" s="72" t="s">
        <v>62</v>
      </c>
      <c r="C373" s="7" t="s">
        <v>30</v>
      </c>
      <c r="D373" s="54" t="s">
        <v>8</v>
      </c>
      <c r="E373" s="97" t="s">
        <v>151</v>
      </c>
      <c r="F373" s="80"/>
      <c r="G373" s="67">
        <f>SUBTOTAL(9,G374)</f>
        <v>199</v>
      </c>
      <c r="H373" s="67"/>
    </row>
    <row r="374" spans="1:8" ht="54">
      <c r="A374" s="40" t="s">
        <v>83</v>
      </c>
      <c r="B374" s="72" t="s">
        <v>62</v>
      </c>
      <c r="C374" s="7" t="s">
        <v>30</v>
      </c>
      <c r="D374" s="54" t="s">
        <v>8</v>
      </c>
      <c r="E374" s="97" t="s">
        <v>151</v>
      </c>
      <c r="F374" s="80" t="s">
        <v>80</v>
      </c>
      <c r="G374" s="68">
        <v>199</v>
      </c>
      <c r="H374" s="62"/>
    </row>
    <row r="375" spans="1:8" ht="26.25" customHeight="1">
      <c r="A375" s="45" t="s">
        <v>46</v>
      </c>
      <c r="B375" s="73" t="s">
        <v>62</v>
      </c>
      <c r="C375" s="9" t="s">
        <v>45</v>
      </c>
      <c r="D375" s="55"/>
      <c r="E375" s="9"/>
      <c r="F375" s="81"/>
      <c r="G375" s="69">
        <f>SUBTOTAL(9,G376:G381)</f>
        <v>199</v>
      </c>
      <c r="H375" s="69"/>
    </row>
    <row r="376" spans="1:8" ht="18.75" hidden="1" customHeight="1">
      <c r="A376" s="46" t="s">
        <v>49</v>
      </c>
      <c r="B376" s="72" t="s">
        <v>62</v>
      </c>
      <c r="C376" s="7" t="s">
        <v>45</v>
      </c>
      <c r="D376" s="108" t="s">
        <v>14</v>
      </c>
      <c r="E376" s="7"/>
      <c r="F376" s="80"/>
      <c r="G376" s="67">
        <f>SUBTOTAL(9,G377:G378)</f>
        <v>0</v>
      </c>
      <c r="H376" s="61">
        <f>SUBTOTAL(9,H377:H378)</f>
        <v>0</v>
      </c>
    </row>
    <row r="377" spans="1:8" ht="37.5" hidden="1" customHeight="1">
      <c r="A377" s="40" t="s">
        <v>117</v>
      </c>
      <c r="B377" s="72" t="s">
        <v>62</v>
      </c>
      <c r="C377" s="7" t="s">
        <v>45</v>
      </c>
      <c r="D377" s="54" t="s">
        <v>14</v>
      </c>
      <c r="E377" s="7" t="s">
        <v>126</v>
      </c>
      <c r="F377" s="80"/>
      <c r="G377" s="67">
        <f>SUBTOTAL(9,G378:G378)</f>
        <v>0</v>
      </c>
      <c r="H377" s="61">
        <f>SUBTOTAL(9,H378:H378)</f>
        <v>0</v>
      </c>
    </row>
    <row r="378" spans="1:8" ht="18.75" hidden="1" customHeight="1">
      <c r="A378" s="109" t="s">
        <v>56</v>
      </c>
      <c r="B378" s="74" t="s">
        <v>62</v>
      </c>
      <c r="C378" s="88" t="s">
        <v>45</v>
      </c>
      <c r="D378" s="56" t="s">
        <v>14</v>
      </c>
      <c r="E378" s="7" t="s">
        <v>126</v>
      </c>
      <c r="F378" s="82" t="s">
        <v>97</v>
      </c>
      <c r="G378" s="70"/>
      <c r="H378" s="64"/>
    </row>
    <row r="379" spans="1:8" ht="36">
      <c r="A379" s="46" t="s">
        <v>54</v>
      </c>
      <c r="B379" s="72" t="s">
        <v>62</v>
      </c>
      <c r="C379" s="7" t="s">
        <v>45</v>
      </c>
      <c r="D379" s="54" t="s">
        <v>37</v>
      </c>
      <c r="E379" s="7"/>
      <c r="F379" s="80"/>
      <c r="G379" s="67">
        <f>SUBTOTAL(9,G380:G381)</f>
        <v>199</v>
      </c>
      <c r="H379" s="67"/>
    </row>
    <row r="380" spans="1:8" ht="104.25" customHeight="1">
      <c r="A380" s="100" t="s">
        <v>163</v>
      </c>
      <c r="B380" s="72" t="s">
        <v>62</v>
      </c>
      <c r="C380" s="7" t="s">
        <v>45</v>
      </c>
      <c r="D380" s="54" t="s">
        <v>37</v>
      </c>
      <c r="E380" s="97" t="s">
        <v>151</v>
      </c>
      <c r="F380" s="80"/>
      <c r="G380" s="67">
        <f>SUBTOTAL(9,G381)</f>
        <v>199</v>
      </c>
      <c r="H380" s="67"/>
    </row>
    <row r="381" spans="1:8" ht="54">
      <c r="A381" s="40" t="s">
        <v>83</v>
      </c>
      <c r="B381" s="72" t="s">
        <v>62</v>
      </c>
      <c r="C381" s="7" t="s">
        <v>45</v>
      </c>
      <c r="D381" s="54" t="s">
        <v>37</v>
      </c>
      <c r="E381" s="97" t="s">
        <v>151</v>
      </c>
      <c r="F381" s="80" t="s">
        <v>80</v>
      </c>
      <c r="G381" s="68">
        <v>199</v>
      </c>
      <c r="H381" s="62"/>
    </row>
    <row r="382" spans="1:8" ht="26.25" customHeight="1">
      <c r="A382" s="45" t="s">
        <v>51</v>
      </c>
      <c r="B382" s="73" t="s">
        <v>62</v>
      </c>
      <c r="C382" s="9" t="s">
        <v>23</v>
      </c>
      <c r="D382" s="55"/>
      <c r="E382" s="9"/>
      <c r="F382" s="81"/>
      <c r="G382" s="69">
        <f>SUBTOTAL(9,G383:G386)</f>
        <v>4526</v>
      </c>
      <c r="H382" s="69"/>
    </row>
    <row r="383" spans="1:8">
      <c r="A383" s="49" t="s">
        <v>72</v>
      </c>
      <c r="B383" s="72" t="s">
        <v>62</v>
      </c>
      <c r="C383" s="7" t="s">
        <v>23</v>
      </c>
      <c r="D383" s="54" t="s">
        <v>8</v>
      </c>
      <c r="E383" s="7"/>
      <c r="F383" s="80"/>
      <c r="G383" s="67">
        <f>SUBTOTAL(9,G384:G386)</f>
        <v>4526</v>
      </c>
      <c r="H383" s="67"/>
    </row>
    <row r="384" spans="1:8" ht="78" customHeight="1">
      <c r="A384" s="100" t="s">
        <v>161</v>
      </c>
      <c r="B384" s="72" t="s">
        <v>62</v>
      </c>
      <c r="C384" s="7" t="s">
        <v>23</v>
      </c>
      <c r="D384" s="54" t="s">
        <v>8</v>
      </c>
      <c r="E384" s="97" t="s">
        <v>148</v>
      </c>
      <c r="F384" s="80"/>
      <c r="G384" s="67">
        <f>SUBTOTAL(9,G385:G386)</f>
        <v>4526</v>
      </c>
      <c r="H384" s="67"/>
    </row>
    <row r="385" spans="1:8" ht="54">
      <c r="A385" s="40" t="s">
        <v>83</v>
      </c>
      <c r="B385" s="72" t="s">
        <v>62</v>
      </c>
      <c r="C385" s="7" t="s">
        <v>23</v>
      </c>
      <c r="D385" s="54" t="s">
        <v>8</v>
      </c>
      <c r="E385" s="97" t="s">
        <v>148</v>
      </c>
      <c r="F385" s="80" t="s">
        <v>80</v>
      </c>
      <c r="G385" s="68">
        <v>985</v>
      </c>
      <c r="H385" s="62"/>
    </row>
    <row r="386" spans="1:8">
      <c r="A386" s="48" t="s">
        <v>56</v>
      </c>
      <c r="B386" s="74" t="s">
        <v>62</v>
      </c>
      <c r="C386" s="88" t="s">
        <v>23</v>
      </c>
      <c r="D386" s="94" t="s">
        <v>8</v>
      </c>
      <c r="E386" s="97" t="s">
        <v>148</v>
      </c>
      <c r="F386" s="82" t="s">
        <v>97</v>
      </c>
      <c r="G386" s="70">
        <v>3541</v>
      </c>
      <c r="H386" s="64"/>
    </row>
    <row r="387" spans="1:8" ht="52.2">
      <c r="A387" s="47" t="s">
        <v>123</v>
      </c>
      <c r="B387" s="75" t="s">
        <v>50</v>
      </c>
      <c r="C387" s="89"/>
      <c r="D387" s="93"/>
      <c r="E387" s="92"/>
      <c r="F387" s="51"/>
      <c r="G387" s="36">
        <f>SUBTOTAL(9,G388:G400)</f>
        <v>6838</v>
      </c>
      <c r="H387" s="36"/>
    </row>
    <row r="388" spans="1:8" ht="24.75" customHeight="1">
      <c r="A388" s="39" t="s">
        <v>7</v>
      </c>
      <c r="B388" s="76" t="s">
        <v>50</v>
      </c>
      <c r="C388" s="33" t="s">
        <v>8</v>
      </c>
      <c r="D388" s="53"/>
      <c r="E388" s="33"/>
      <c r="F388" s="83"/>
      <c r="G388" s="66">
        <f>SUBTOTAL(9,G389:G396)</f>
        <v>6838</v>
      </c>
      <c r="H388" s="66"/>
    </row>
    <row r="389" spans="1:8" ht="79.5" customHeight="1">
      <c r="A389" s="40" t="s">
        <v>55</v>
      </c>
      <c r="B389" s="72" t="s">
        <v>50</v>
      </c>
      <c r="C389" s="7" t="s">
        <v>8</v>
      </c>
      <c r="D389" s="54" t="s">
        <v>37</v>
      </c>
      <c r="E389" s="7"/>
      <c r="F389" s="80"/>
      <c r="G389" s="67">
        <f>SUBTOTAL(9,G390:G393)</f>
        <v>6786</v>
      </c>
      <c r="H389" s="61"/>
    </row>
    <row r="390" spans="1:8" ht="36">
      <c r="A390" s="40" t="s">
        <v>117</v>
      </c>
      <c r="B390" s="72" t="s">
        <v>50</v>
      </c>
      <c r="C390" s="7" t="s">
        <v>8</v>
      </c>
      <c r="D390" s="54" t="s">
        <v>37</v>
      </c>
      <c r="E390" s="97" t="s">
        <v>126</v>
      </c>
      <c r="F390" s="80"/>
      <c r="G390" s="67">
        <f>SUBTOTAL(9,G391:G393)</f>
        <v>6786</v>
      </c>
      <c r="H390" s="61"/>
    </row>
    <row r="391" spans="1:8" ht="54">
      <c r="A391" s="40" t="s">
        <v>82</v>
      </c>
      <c r="B391" s="77" t="s">
        <v>50</v>
      </c>
      <c r="C391" s="32" t="s">
        <v>76</v>
      </c>
      <c r="D391" s="58" t="s">
        <v>77</v>
      </c>
      <c r="E391" s="97" t="s">
        <v>126</v>
      </c>
      <c r="F391" s="84" t="s">
        <v>79</v>
      </c>
      <c r="G391" s="68">
        <v>6212</v>
      </c>
      <c r="H391" s="62"/>
    </row>
    <row r="392" spans="1:8" ht="54">
      <c r="A392" s="40" t="s">
        <v>83</v>
      </c>
      <c r="B392" s="77" t="s">
        <v>50</v>
      </c>
      <c r="C392" s="32" t="s">
        <v>76</v>
      </c>
      <c r="D392" s="58" t="s">
        <v>77</v>
      </c>
      <c r="E392" s="97" t="s">
        <v>126</v>
      </c>
      <c r="F392" s="84" t="s">
        <v>80</v>
      </c>
      <c r="G392" s="68">
        <v>565</v>
      </c>
      <c r="H392" s="62"/>
    </row>
    <row r="393" spans="1:8" ht="36">
      <c r="A393" s="40" t="s">
        <v>84</v>
      </c>
      <c r="B393" s="77" t="s">
        <v>50</v>
      </c>
      <c r="C393" s="32" t="s">
        <v>8</v>
      </c>
      <c r="D393" s="58" t="s">
        <v>37</v>
      </c>
      <c r="E393" s="97" t="s">
        <v>126</v>
      </c>
      <c r="F393" s="84" t="s">
        <v>81</v>
      </c>
      <c r="G393" s="68">
        <v>9</v>
      </c>
      <c r="H393" s="62"/>
    </row>
    <row r="394" spans="1:8" ht="19.5" customHeight="1">
      <c r="A394" s="40" t="s">
        <v>12</v>
      </c>
      <c r="B394" s="72" t="s">
        <v>50</v>
      </c>
      <c r="C394" s="7" t="s">
        <v>8</v>
      </c>
      <c r="D394" s="54" t="s">
        <v>70</v>
      </c>
      <c r="E394" s="7"/>
      <c r="F394" s="80"/>
      <c r="G394" s="67">
        <f>SUBTOTAL(9,G395:G396)</f>
        <v>52</v>
      </c>
      <c r="H394" s="67"/>
    </row>
    <row r="395" spans="1:8" ht="72">
      <c r="A395" s="41" t="s">
        <v>156</v>
      </c>
      <c r="B395" s="72" t="s">
        <v>50</v>
      </c>
      <c r="C395" s="7" t="s">
        <v>8</v>
      </c>
      <c r="D395" s="54" t="s">
        <v>70</v>
      </c>
      <c r="E395" s="97" t="s">
        <v>132</v>
      </c>
      <c r="F395" s="80"/>
      <c r="G395" s="67">
        <f>SUBTOTAL(9,G396)</f>
        <v>52</v>
      </c>
      <c r="H395" s="67"/>
    </row>
    <row r="396" spans="1:8" ht="54">
      <c r="A396" s="44" t="s">
        <v>83</v>
      </c>
      <c r="B396" s="72" t="s">
        <v>50</v>
      </c>
      <c r="C396" s="7" t="s">
        <v>8</v>
      </c>
      <c r="D396" s="54" t="s">
        <v>70</v>
      </c>
      <c r="E396" s="97" t="s">
        <v>132</v>
      </c>
      <c r="F396" s="80" t="s">
        <v>80</v>
      </c>
      <c r="G396" s="68">
        <v>52</v>
      </c>
      <c r="H396" s="62"/>
    </row>
    <row r="397" spans="1:8" hidden="1">
      <c r="A397" s="43" t="s">
        <v>16</v>
      </c>
      <c r="B397" s="73" t="s">
        <v>50</v>
      </c>
      <c r="C397" s="9" t="s">
        <v>14</v>
      </c>
      <c r="D397" s="55"/>
      <c r="E397" s="9"/>
      <c r="F397" s="81"/>
      <c r="G397" s="69">
        <f>SUBTOTAL(9,G398:G400)</f>
        <v>0</v>
      </c>
      <c r="H397" s="69"/>
    </row>
    <row r="398" spans="1:8" ht="36" hidden="1">
      <c r="A398" s="44" t="s">
        <v>17</v>
      </c>
      <c r="B398" s="72" t="s">
        <v>50</v>
      </c>
      <c r="C398" s="7" t="s">
        <v>14</v>
      </c>
      <c r="D398" s="54" t="s">
        <v>15</v>
      </c>
      <c r="E398" s="7"/>
      <c r="F398" s="80"/>
      <c r="G398" s="67">
        <f>SUBTOTAL(9,G399:G400)</f>
        <v>0</v>
      </c>
      <c r="H398" s="61"/>
    </row>
    <row r="399" spans="1:8" ht="72" hidden="1">
      <c r="A399" s="98" t="s">
        <v>152</v>
      </c>
      <c r="B399" s="72" t="s">
        <v>50</v>
      </c>
      <c r="C399" s="7" t="s">
        <v>14</v>
      </c>
      <c r="D399" s="54" t="s">
        <v>15</v>
      </c>
      <c r="E399" s="97" t="s">
        <v>131</v>
      </c>
      <c r="F399" s="80"/>
      <c r="G399" s="67">
        <f>SUBTOTAL(9,G400)</f>
        <v>0</v>
      </c>
      <c r="H399" s="61"/>
    </row>
    <row r="400" spans="1:8" ht="54" hidden="1">
      <c r="A400" s="44" t="s">
        <v>83</v>
      </c>
      <c r="B400" s="72" t="s">
        <v>50</v>
      </c>
      <c r="C400" s="7" t="s">
        <v>14</v>
      </c>
      <c r="D400" s="54" t="s">
        <v>15</v>
      </c>
      <c r="E400" s="97" t="s">
        <v>131</v>
      </c>
      <c r="F400" s="80" t="s">
        <v>80</v>
      </c>
      <c r="G400" s="68"/>
      <c r="H400" s="62"/>
    </row>
    <row r="401" spans="1:8" s="3" customFormat="1" ht="18.600000000000001">
      <c r="A401" s="50" t="s">
        <v>52</v>
      </c>
      <c r="B401" s="78"/>
      <c r="C401" s="95"/>
      <c r="D401" s="96"/>
      <c r="E401" s="95"/>
      <c r="F401" s="52"/>
      <c r="G401" s="38">
        <f>SUBTOTAL(9,G8:G400)</f>
        <v>820995</v>
      </c>
      <c r="H401" s="38">
        <f>SUBTOTAL(9,H8:H400)</f>
        <v>311872</v>
      </c>
    </row>
    <row r="402" spans="1:8" ht="28.5" customHeight="1">
      <c r="A402" s="134"/>
      <c r="B402" s="135"/>
      <c r="C402" s="135"/>
      <c r="D402" s="135"/>
      <c r="E402" s="135"/>
      <c r="F402" s="135"/>
      <c r="G402" s="136"/>
      <c r="H402" s="136"/>
    </row>
    <row r="403" spans="1:8" ht="59.25" customHeight="1">
      <c r="A403" s="29"/>
      <c r="B403" s="30"/>
      <c r="C403" s="30"/>
      <c r="D403" s="30"/>
      <c r="E403" s="30"/>
      <c r="F403" s="30"/>
      <c r="G403" s="31"/>
      <c r="H403" s="31"/>
    </row>
    <row r="404" spans="1:8" s="11" customFormat="1" ht="17.399999999999999">
      <c r="A404" s="15" t="s">
        <v>64</v>
      </c>
      <c r="B404" s="20"/>
      <c r="C404" s="20"/>
      <c r="D404" s="20"/>
      <c r="E404" s="20"/>
      <c r="F404" s="20"/>
      <c r="G404" s="21"/>
      <c r="H404" s="21"/>
    </row>
    <row r="405" spans="1:8">
      <c r="A405" s="19" t="s">
        <v>58</v>
      </c>
      <c r="B405" s="22"/>
      <c r="C405" s="22"/>
      <c r="D405" s="22"/>
      <c r="E405" s="23"/>
      <c r="F405" s="22"/>
      <c r="G405" s="17">
        <f>SUMIFS(G$8:G$396,$C$8:$C$396,"")</f>
        <v>820995</v>
      </c>
      <c r="H405" s="17">
        <f>SUMIFS(H$8:H$396,$C$8:$C$396,"")</f>
        <v>311872</v>
      </c>
    </row>
    <row r="406" spans="1:8" s="12" customFormat="1" ht="18.600000000000001">
      <c r="A406" s="19" t="s">
        <v>59</v>
      </c>
      <c r="B406" s="22"/>
      <c r="C406" s="22"/>
      <c r="D406" s="22"/>
      <c r="E406" s="23"/>
      <c r="F406" s="22"/>
      <c r="G406" s="17">
        <f>SUMIFS(G$8:G$400,$D$8:$D$400,"",$C$8:$C$400,"??")</f>
        <v>820995</v>
      </c>
      <c r="H406" s="17">
        <f>SUMIFS(H$8:H$396,$D$8:$D$396,"",$C$8:$C$396,"??")</f>
        <v>311872</v>
      </c>
    </row>
    <row r="407" spans="1:8">
      <c r="A407" s="19" t="s">
        <v>60</v>
      </c>
      <c r="B407" s="22"/>
      <c r="C407" s="22"/>
      <c r="D407" s="22"/>
      <c r="E407" s="23"/>
      <c r="F407" s="22"/>
      <c r="G407" s="17">
        <f>SUMIFS(G$8:G$400,$E$8:$E$400,"",$D$8:$D$400,"??")</f>
        <v>820995</v>
      </c>
      <c r="H407" s="17">
        <f>SUMIFS(H$8:H$396,$E$8:$E$396,"",$D$8:$D$396,"??")</f>
        <v>311872</v>
      </c>
    </row>
    <row r="408" spans="1:8">
      <c r="A408" s="19" t="s">
        <v>61</v>
      </c>
      <c r="B408" s="22"/>
      <c r="C408" s="22"/>
      <c r="D408" s="22"/>
      <c r="E408" s="23"/>
      <c r="F408" s="22"/>
      <c r="G408" s="17">
        <f>SUMIFS(G$8:G$400,$E$8:$E$400,"",$D$8:$D$400,"??")</f>
        <v>820995</v>
      </c>
      <c r="H408" s="17">
        <f>SUMIFS(H$8:H$396,$F$8:$F$396,"",$E$8:$E$396,"?????????????")</f>
        <v>311872</v>
      </c>
    </row>
    <row r="409" spans="1:8">
      <c r="A409" s="19" t="s">
        <v>65</v>
      </c>
      <c r="B409" s="22"/>
      <c r="C409" s="22"/>
      <c r="D409" s="22"/>
      <c r="E409" s="23"/>
      <c r="F409" s="22"/>
      <c r="G409" s="17">
        <f>SUMIFS(G$8:G$400,$E$8:$E$400,"",$D$8:$D$400,"??")</f>
        <v>820995</v>
      </c>
      <c r="H409" s="17">
        <f>SUMIFS(H$8:H$396,$F$8:$F$396,"???")</f>
        <v>311872</v>
      </c>
    </row>
    <row r="410" spans="1:8">
      <c r="B410" s="24"/>
      <c r="C410" s="24"/>
      <c r="D410" s="24"/>
      <c r="E410" s="24"/>
      <c r="F410" s="24"/>
      <c r="G410" s="25"/>
      <c r="H410" s="25"/>
    </row>
    <row r="411" spans="1:8">
      <c r="B411" s="24"/>
      <c r="C411" s="24"/>
      <c r="D411" s="24"/>
      <c r="E411" s="24"/>
      <c r="F411" s="24"/>
      <c r="G411" s="25"/>
      <c r="H411" s="25"/>
    </row>
    <row r="412" spans="1:8" s="26" customFormat="1" ht="17.399999999999999">
      <c r="A412" s="124" t="s">
        <v>66</v>
      </c>
      <c r="B412" s="125"/>
      <c r="C412" s="125"/>
      <c r="D412" s="125"/>
      <c r="E412" s="125"/>
      <c r="F412" s="125"/>
      <c r="G412" s="126"/>
      <c r="H412" s="126"/>
    </row>
    <row r="413" spans="1:8" s="27" customFormat="1">
      <c r="A413" s="127" t="s">
        <v>13</v>
      </c>
      <c r="B413" s="23"/>
      <c r="C413" s="23"/>
      <c r="D413" s="23"/>
      <c r="E413" s="23"/>
      <c r="F413" s="23"/>
      <c r="G413" s="128">
        <f t="shared" ref="G413:H419" si="12">SUMIFS(G$8:G$396,$B$8:$B$396,$A413,$F$8:$F$396,"???")</f>
        <v>86835</v>
      </c>
      <c r="H413" s="128">
        <f t="shared" si="12"/>
        <v>52862</v>
      </c>
    </row>
    <row r="414" spans="1:8" s="28" customFormat="1" ht="18.600000000000001">
      <c r="A414" s="127" t="s">
        <v>18</v>
      </c>
      <c r="B414" s="23"/>
      <c r="C414" s="23"/>
      <c r="D414" s="23"/>
      <c r="E414" s="23"/>
      <c r="F414" s="23"/>
      <c r="G414" s="128">
        <f t="shared" si="12"/>
        <v>285641</v>
      </c>
      <c r="H414" s="128">
        <f t="shared" si="12"/>
        <v>54258</v>
      </c>
    </row>
    <row r="415" spans="1:8" s="27" customFormat="1">
      <c r="A415" s="127" t="s">
        <v>5</v>
      </c>
      <c r="B415" s="23"/>
      <c r="C415" s="23"/>
      <c r="D415" s="23"/>
      <c r="E415" s="23"/>
      <c r="F415" s="23"/>
      <c r="G415" s="128">
        <f t="shared" si="12"/>
        <v>7361</v>
      </c>
      <c r="H415" s="128">
        <f t="shared" si="12"/>
        <v>0</v>
      </c>
    </row>
    <row r="416" spans="1:8" s="27" customFormat="1">
      <c r="A416" s="127" t="s">
        <v>19</v>
      </c>
      <c r="B416" s="23"/>
      <c r="C416" s="23"/>
      <c r="D416" s="23"/>
      <c r="E416" s="23"/>
      <c r="F416" s="23"/>
      <c r="G416" s="128">
        <f t="shared" si="12"/>
        <v>157238</v>
      </c>
      <c r="H416" s="128">
        <f t="shared" si="12"/>
        <v>52029</v>
      </c>
    </row>
    <row r="417" spans="1:8" s="27" customFormat="1">
      <c r="A417" s="127" t="s">
        <v>20</v>
      </c>
      <c r="B417" s="23"/>
      <c r="C417" s="23"/>
      <c r="D417" s="23"/>
      <c r="E417" s="23"/>
      <c r="F417" s="23"/>
      <c r="G417" s="128">
        <f t="shared" si="12"/>
        <v>0</v>
      </c>
      <c r="H417" s="128">
        <f t="shared" si="12"/>
        <v>0</v>
      </c>
    </row>
    <row r="418" spans="1:8" s="27" customFormat="1">
      <c r="A418" s="127" t="s">
        <v>21</v>
      </c>
      <c r="B418" s="23"/>
      <c r="C418" s="23"/>
      <c r="D418" s="23"/>
      <c r="E418" s="23"/>
      <c r="F418" s="23"/>
      <c r="G418" s="128">
        <f t="shared" si="12"/>
        <v>0</v>
      </c>
      <c r="H418" s="128">
        <f t="shared" si="12"/>
        <v>0</v>
      </c>
    </row>
    <row r="419" spans="1:8" s="27" customFormat="1">
      <c r="A419" s="127" t="s">
        <v>62</v>
      </c>
      <c r="B419" s="23"/>
      <c r="C419" s="23"/>
      <c r="D419" s="23"/>
      <c r="E419" s="23"/>
      <c r="F419" s="23"/>
      <c r="G419" s="128">
        <f t="shared" si="12"/>
        <v>277082</v>
      </c>
      <c r="H419" s="128">
        <f t="shared" si="12"/>
        <v>152723</v>
      </c>
    </row>
    <row r="420" spans="1:8" s="27" customFormat="1">
      <c r="A420" s="127" t="s">
        <v>50</v>
      </c>
      <c r="B420" s="23"/>
      <c r="C420" s="23"/>
      <c r="D420" s="23"/>
      <c r="E420" s="23"/>
      <c r="F420" s="23"/>
      <c r="G420" s="128">
        <f>SUMIFS(G$12:G$400,$B$12:$B$400,$A420,$F$12:$F$400,"???")</f>
        <v>6838</v>
      </c>
      <c r="H420" s="128">
        <f>SUMIFS(H$8:H$396,$B$8:$B$396,$A420,$F$8:$F$396,"???")</f>
        <v>0</v>
      </c>
    </row>
    <row r="421" spans="1:8" s="27" customFormat="1">
      <c r="A421" s="129" t="s">
        <v>67</v>
      </c>
      <c r="B421" s="125"/>
      <c r="C421" s="125"/>
      <c r="D421" s="125"/>
      <c r="E421" s="125"/>
      <c r="F421" s="125"/>
      <c r="G421" s="126">
        <f t="shared" ref="G421:H421" si="13">SUM(G413:G420)</f>
        <v>820995</v>
      </c>
      <c r="H421" s="126">
        <f t="shared" si="13"/>
        <v>311872</v>
      </c>
    </row>
    <row r="422" spans="1:8" s="27" customFormat="1">
      <c r="A422" s="130"/>
      <c r="B422" s="131"/>
      <c r="C422" s="131"/>
      <c r="D422" s="131"/>
      <c r="E422" s="131"/>
      <c r="F422" s="131"/>
      <c r="G422" s="132"/>
      <c r="H422" s="132"/>
    </row>
    <row r="423" spans="1:8" s="27" customFormat="1">
      <c r="A423" s="124" t="s">
        <v>68</v>
      </c>
      <c r="B423" s="125"/>
      <c r="C423" s="125"/>
      <c r="D423" s="125"/>
      <c r="E423" s="125"/>
      <c r="F423" s="125"/>
      <c r="G423" s="126"/>
      <c r="H423" s="126"/>
    </row>
    <row r="424" spans="1:8" s="27" customFormat="1">
      <c r="A424" s="127" t="s">
        <v>8</v>
      </c>
      <c r="B424" s="23"/>
      <c r="C424" s="23"/>
      <c r="D424" s="23"/>
      <c r="E424" s="23"/>
      <c r="F424" s="23"/>
      <c r="G424" s="128">
        <f t="shared" ref="G424:H426" si="14">SUMIFS(G$8:G$396,$C$8:$C$396,$A424,$F$8:$F$396,"???")</f>
        <v>129420</v>
      </c>
      <c r="H424" s="128">
        <f t="shared" si="14"/>
        <v>26076</v>
      </c>
    </row>
    <row r="425" spans="1:8" s="27" customFormat="1">
      <c r="A425" s="127" t="s">
        <v>9</v>
      </c>
      <c r="B425" s="23"/>
      <c r="C425" s="23"/>
      <c r="D425" s="23"/>
      <c r="E425" s="23"/>
      <c r="F425" s="23"/>
      <c r="G425" s="128">
        <f t="shared" si="14"/>
        <v>82</v>
      </c>
      <c r="H425" s="128">
        <f t="shared" si="14"/>
        <v>0</v>
      </c>
    </row>
    <row r="426" spans="1:8" s="27" customFormat="1">
      <c r="A426" s="127" t="s">
        <v>10</v>
      </c>
      <c r="B426" s="23"/>
      <c r="C426" s="23"/>
      <c r="D426" s="23"/>
      <c r="E426" s="23"/>
      <c r="F426" s="23"/>
      <c r="G426" s="128">
        <f t="shared" si="14"/>
        <v>5372</v>
      </c>
      <c r="H426" s="128">
        <f t="shared" si="14"/>
        <v>460</v>
      </c>
    </row>
    <row r="427" spans="1:8" s="27" customFormat="1">
      <c r="A427" s="127" t="s">
        <v>14</v>
      </c>
      <c r="B427" s="23"/>
      <c r="C427" s="23"/>
      <c r="D427" s="23"/>
      <c r="E427" s="23"/>
      <c r="F427" s="23"/>
      <c r="G427" s="128">
        <f>SUMIFS(G$8:G$400,$C$8:$C$400,$A427,$F$8:$F$400,"???")</f>
        <v>120433</v>
      </c>
      <c r="H427" s="128">
        <f t="shared" ref="H427:H435" si="15">SUMIFS(H$8:H$396,$C$8:$C$396,$A427,$F$8:$F$396,"???")</f>
        <v>64266</v>
      </c>
    </row>
    <row r="428" spans="1:8" s="27" customFormat="1">
      <c r="A428" s="127" t="s">
        <v>33</v>
      </c>
      <c r="B428" s="23"/>
      <c r="C428" s="23"/>
      <c r="D428" s="23"/>
      <c r="E428" s="23"/>
      <c r="F428" s="23"/>
      <c r="G428" s="128">
        <f t="shared" ref="G428:G435" si="16">SUMIFS(G$8:G$396,$C$8:$C$396,$A428,$F$8:$F$396,"???")</f>
        <v>233652</v>
      </c>
      <c r="H428" s="128">
        <f t="shared" si="15"/>
        <v>66864</v>
      </c>
    </row>
    <row r="429" spans="1:8" s="27" customFormat="1">
      <c r="A429" s="127" t="s">
        <v>37</v>
      </c>
      <c r="B429" s="23"/>
      <c r="C429" s="23"/>
      <c r="D429" s="23"/>
      <c r="E429" s="23"/>
      <c r="F429" s="23"/>
      <c r="G429" s="128">
        <f t="shared" si="16"/>
        <v>1484</v>
      </c>
      <c r="H429" s="128">
        <f t="shared" si="15"/>
        <v>0</v>
      </c>
    </row>
    <row r="430" spans="1:8" s="27" customFormat="1">
      <c r="A430" s="127" t="s">
        <v>22</v>
      </c>
      <c r="B430" s="23"/>
      <c r="C430" s="23"/>
      <c r="D430" s="23"/>
      <c r="E430" s="23"/>
      <c r="F430" s="23"/>
      <c r="G430" s="128">
        <f t="shared" si="16"/>
        <v>168416</v>
      </c>
      <c r="H430" s="128">
        <f t="shared" si="15"/>
        <v>93273</v>
      </c>
    </row>
    <row r="431" spans="1:8" s="27" customFormat="1">
      <c r="A431" s="127" t="s">
        <v>30</v>
      </c>
      <c r="B431" s="23"/>
      <c r="C431" s="23"/>
      <c r="D431" s="23"/>
      <c r="E431" s="23"/>
      <c r="F431" s="23"/>
      <c r="G431" s="128">
        <f t="shared" si="16"/>
        <v>78902</v>
      </c>
      <c r="H431" s="128">
        <f t="shared" si="15"/>
        <v>20220</v>
      </c>
    </row>
    <row r="432" spans="1:8" s="27" customFormat="1">
      <c r="A432" s="127" t="s">
        <v>29</v>
      </c>
      <c r="B432" s="23"/>
      <c r="C432" s="23"/>
      <c r="D432" s="23"/>
      <c r="E432" s="23"/>
      <c r="F432" s="23"/>
      <c r="G432" s="128">
        <f t="shared" si="16"/>
        <v>0</v>
      </c>
      <c r="H432" s="128">
        <f t="shared" si="15"/>
        <v>0</v>
      </c>
    </row>
    <row r="433" spans="1:8" s="27" customFormat="1">
      <c r="A433" s="127" t="s">
        <v>45</v>
      </c>
      <c r="B433" s="23"/>
      <c r="C433" s="23"/>
      <c r="D433" s="23"/>
      <c r="E433" s="23"/>
      <c r="F433" s="23"/>
      <c r="G433" s="128">
        <f t="shared" si="16"/>
        <v>56789</v>
      </c>
      <c r="H433" s="128">
        <f t="shared" si="15"/>
        <v>40713</v>
      </c>
    </row>
    <row r="434" spans="1:8" s="27" customFormat="1">
      <c r="A434" s="127" t="s">
        <v>23</v>
      </c>
      <c r="B434" s="23"/>
      <c r="C434" s="23"/>
      <c r="D434" s="23"/>
      <c r="E434" s="23"/>
      <c r="F434" s="23"/>
      <c r="G434" s="128">
        <f t="shared" si="16"/>
        <v>23233</v>
      </c>
      <c r="H434" s="128">
        <f t="shared" si="15"/>
        <v>0</v>
      </c>
    </row>
    <row r="435" spans="1:8" s="27" customFormat="1">
      <c r="A435" s="127" t="s">
        <v>70</v>
      </c>
      <c r="B435" s="23"/>
      <c r="C435" s="23"/>
      <c r="D435" s="23"/>
      <c r="E435" s="23"/>
      <c r="F435" s="23"/>
      <c r="G435" s="128">
        <f t="shared" si="16"/>
        <v>3212</v>
      </c>
      <c r="H435" s="128">
        <f t="shared" si="15"/>
        <v>0</v>
      </c>
    </row>
    <row r="436" spans="1:8" s="26" customFormat="1" ht="17.399999999999999">
      <c r="A436" s="129" t="s">
        <v>67</v>
      </c>
      <c r="B436" s="125"/>
      <c r="C436" s="125"/>
      <c r="D436" s="125"/>
      <c r="E436" s="133"/>
      <c r="F436" s="125"/>
      <c r="G436" s="126">
        <f t="shared" ref="G436:H436" si="17">SUM(G424:G435)</f>
        <v>820995</v>
      </c>
      <c r="H436" s="126">
        <f t="shared" si="17"/>
        <v>311872</v>
      </c>
    </row>
    <row r="437" spans="1:8">
      <c r="G437" s="10"/>
      <c r="H437" s="10"/>
    </row>
    <row r="438" spans="1:8">
      <c r="A438" s="115" t="s">
        <v>176</v>
      </c>
      <c r="B438" s="116"/>
      <c r="C438" s="116"/>
      <c r="D438" s="116"/>
      <c r="E438" s="116"/>
      <c r="F438" s="116"/>
      <c r="G438" s="117"/>
      <c r="H438" s="117"/>
    </row>
    <row r="439" spans="1:8">
      <c r="A439" s="118" t="s">
        <v>87</v>
      </c>
      <c r="B439" s="119"/>
      <c r="C439" s="119"/>
      <c r="D439" s="119"/>
      <c r="E439" s="119"/>
      <c r="F439" s="119"/>
      <c r="G439" s="120">
        <f t="shared" ref="G439:H453" si="18">SUMIFS(G$8:G$396,$F$8:$F$396,$A439,$F$8:$F$396,"???")</f>
        <v>44491</v>
      </c>
      <c r="H439" s="120">
        <f t="shared" si="18"/>
        <v>9711</v>
      </c>
    </row>
    <row r="440" spans="1:8">
      <c r="A440" s="118" t="s">
        <v>79</v>
      </c>
      <c r="B440" s="119"/>
      <c r="C440" s="119"/>
      <c r="D440" s="119"/>
      <c r="E440" s="119"/>
      <c r="F440" s="119"/>
      <c r="G440" s="120">
        <f t="shared" si="18"/>
        <v>73006</v>
      </c>
      <c r="H440" s="120">
        <f t="shared" si="18"/>
        <v>13092</v>
      </c>
    </row>
    <row r="441" spans="1:8">
      <c r="A441" s="118" t="s">
        <v>80</v>
      </c>
      <c r="B441" s="119"/>
      <c r="C441" s="119"/>
      <c r="D441" s="119"/>
      <c r="E441" s="119"/>
      <c r="F441" s="119"/>
      <c r="G441" s="120">
        <f t="shared" si="18"/>
        <v>350514</v>
      </c>
      <c r="H441" s="120">
        <f t="shared" si="18"/>
        <v>196638</v>
      </c>
    </row>
    <row r="442" spans="1:8">
      <c r="A442" s="118" t="s">
        <v>85</v>
      </c>
      <c r="B442" s="119"/>
      <c r="C442" s="119"/>
      <c r="D442" s="119"/>
      <c r="E442" s="119"/>
      <c r="F442" s="119"/>
      <c r="G442" s="120">
        <f t="shared" si="18"/>
        <v>6908</v>
      </c>
      <c r="H442" s="120">
        <f t="shared" si="18"/>
        <v>1346</v>
      </c>
    </row>
    <row r="443" spans="1:8">
      <c r="A443" s="118" t="s">
        <v>109</v>
      </c>
      <c r="B443" s="119"/>
      <c r="C443" s="119"/>
      <c r="D443" s="119"/>
      <c r="E443" s="119"/>
      <c r="F443" s="119"/>
      <c r="G443" s="120">
        <f t="shared" si="18"/>
        <v>32491</v>
      </c>
      <c r="H443" s="120">
        <f t="shared" si="18"/>
        <v>26423</v>
      </c>
    </row>
    <row r="444" spans="1:8">
      <c r="A444" s="118" t="s">
        <v>164</v>
      </c>
      <c r="B444" s="119"/>
      <c r="C444" s="119"/>
      <c r="D444" s="119"/>
      <c r="E444" s="119"/>
      <c r="F444" s="119"/>
      <c r="G444" s="120">
        <f t="shared" si="18"/>
        <v>120</v>
      </c>
      <c r="H444" s="120">
        <f t="shared" si="18"/>
        <v>0</v>
      </c>
    </row>
    <row r="445" spans="1:8">
      <c r="A445" s="118" t="s">
        <v>97</v>
      </c>
      <c r="B445" s="119"/>
      <c r="C445" s="119"/>
      <c r="D445" s="119"/>
      <c r="E445" s="119"/>
      <c r="F445" s="119"/>
      <c r="G445" s="120">
        <f t="shared" si="18"/>
        <v>23630</v>
      </c>
      <c r="H445" s="120">
        <f t="shared" si="18"/>
        <v>10182</v>
      </c>
    </row>
    <row r="446" spans="1:8">
      <c r="A446" s="118" t="s">
        <v>19</v>
      </c>
      <c r="B446" s="119"/>
      <c r="C446" s="119"/>
      <c r="D446" s="119"/>
      <c r="E446" s="119"/>
      <c r="F446" s="119"/>
      <c r="G446" s="120">
        <f t="shared" si="18"/>
        <v>207438</v>
      </c>
      <c r="H446" s="120">
        <f t="shared" si="18"/>
        <v>38933</v>
      </c>
    </row>
    <row r="447" spans="1:8">
      <c r="A447" s="118" t="s">
        <v>103</v>
      </c>
      <c r="B447" s="119"/>
      <c r="C447" s="119"/>
      <c r="D447" s="119"/>
      <c r="E447" s="119"/>
      <c r="F447" s="119"/>
      <c r="G447" s="120">
        <f t="shared" si="18"/>
        <v>42138</v>
      </c>
      <c r="H447" s="120">
        <f t="shared" si="18"/>
        <v>13296</v>
      </c>
    </row>
    <row r="448" spans="1:8">
      <c r="A448" s="118" t="s">
        <v>91</v>
      </c>
      <c r="B448" s="119"/>
      <c r="C448" s="119"/>
      <c r="D448" s="119"/>
      <c r="E448" s="119"/>
      <c r="F448" s="119"/>
      <c r="G448" s="120">
        <f t="shared" si="18"/>
        <v>14710</v>
      </c>
      <c r="H448" s="120">
        <f t="shared" si="18"/>
        <v>2250</v>
      </c>
    </row>
    <row r="449" spans="1:8">
      <c r="A449" s="118" t="s">
        <v>93</v>
      </c>
      <c r="B449" s="119"/>
      <c r="C449" s="119"/>
      <c r="D449" s="119"/>
      <c r="E449" s="119"/>
      <c r="F449" s="119"/>
      <c r="G449" s="120">
        <f t="shared" si="18"/>
        <v>3212</v>
      </c>
      <c r="H449" s="120">
        <f t="shared" si="18"/>
        <v>0</v>
      </c>
    </row>
    <row r="450" spans="1:8">
      <c r="A450" s="118" t="s">
        <v>89</v>
      </c>
      <c r="B450" s="119"/>
      <c r="C450" s="119"/>
      <c r="D450" s="119"/>
      <c r="E450" s="119"/>
      <c r="F450" s="119"/>
      <c r="G450" s="120">
        <f t="shared" si="18"/>
        <v>20673</v>
      </c>
      <c r="H450" s="120">
        <f t="shared" si="18"/>
        <v>0</v>
      </c>
    </row>
    <row r="451" spans="1:8">
      <c r="A451" s="118" t="s">
        <v>170</v>
      </c>
      <c r="B451" s="119"/>
      <c r="C451" s="119"/>
      <c r="D451" s="119"/>
      <c r="E451" s="119"/>
      <c r="F451" s="119"/>
      <c r="G451" s="120">
        <f t="shared" si="18"/>
        <v>54</v>
      </c>
      <c r="H451" s="120">
        <f t="shared" si="18"/>
        <v>0</v>
      </c>
    </row>
    <row r="452" spans="1:8">
      <c r="A452" s="118" t="s">
        <v>81</v>
      </c>
      <c r="B452" s="119"/>
      <c r="C452" s="119"/>
      <c r="D452" s="119"/>
      <c r="E452" s="119"/>
      <c r="F452" s="119"/>
      <c r="G452" s="120">
        <f t="shared" si="18"/>
        <v>1610</v>
      </c>
      <c r="H452" s="120">
        <f t="shared" si="18"/>
        <v>1</v>
      </c>
    </row>
    <row r="453" spans="1:8">
      <c r="A453" s="118" t="s">
        <v>78</v>
      </c>
      <c r="B453" s="119"/>
      <c r="C453" s="119"/>
      <c r="D453" s="119"/>
      <c r="E453" s="119"/>
      <c r="F453" s="119"/>
      <c r="G453" s="120">
        <f t="shared" si="18"/>
        <v>0</v>
      </c>
      <c r="H453" s="120">
        <f t="shared" si="18"/>
        <v>0</v>
      </c>
    </row>
    <row r="454" spans="1:8">
      <c r="A454" s="121" t="s">
        <v>67</v>
      </c>
      <c r="B454" s="116"/>
      <c r="C454" s="116"/>
      <c r="D454" s="116"/>
      <c r="E454" s="122"/>
      <c r="F454" s="116"/>
      <c r="G454" s="117">
        <f t="shared" ref="G454:H454" si="19">SUM(G439:G453)</f>
        <v>820995</v>
      </c>
      <c r="H454" s="117">
        <f t="shared" si="19"/>
        <v>311872</v>
      </c>
    </row>
  </sheetData>
  <autoFilter ref="A7:F402">
    <filterColumn colId="1"/>
    <filterColumn colId="2"/>
    <filterColumn colId="4"/>
  </autoFilter>
  <mergeCells count="10">
    <mergeCell ref="A6:A7"/>
    <mergeCell ref="C6:C7"/>
    <mergeCell ref="D6:D7"/>
    <mergeCell ref="A4:H4"/>
    <mergeCell ref="F1:H1"/>
    <mergeCell ref="F2:H2"/>
    <mergeCell ref="G6:H6"/>
    <mergeCell ref="E6:E7"/>
    <mergeCell ref="F6:F7"/>
    <mergeCell ref="B6:B7"/>
  </mergeCells>
  <dataValidations count="2">
    <dataValidation type="textLength" operator="equal" allowBlank="1" showInputMessage="1" showErrorMessage="1" sqref="E403 E401 E382:E383 E387:E389 E394 E344:E345 E348:E349 E357 E368:E369 E338 E397:E398 E375:E376 E379 E324:E325 E182:E183 E165:E166 E173 E169:E170 E146 E154 E139:E140 E131 E125 E122 E118:E119 E159 E304:E306 E279 E234:E236 E317:E318 E321 E202 E239:E240 E218:E220 E214:E215 E247 E228 E225 E178 E199 E261 E111 E288:E289 E266:E267 E329 E90 E102:E103 E106:E107 E294:E295 E56 E39 E35:E36 E30 E26:E27 E43 E46:E47 E69:E70 E77:E79 E82 E63 E74 E66 E22:E23 E8:E10">
      <formula1>7</formula1>
    </dataValidation>
    <dataValidation type="textLength" operator="equal" allowBlank="1" showInputMessage="1" showErrorMessage="1" sqref="E380:E381 E330:E337 E346:E347 E370:E374 E377:E378 E350:E356 E390:E393 E262:E265 E395:E396 E399:E400 E280:E287 E167:E168 E155:E158 E171:E172 E174:E177 E384:E386 E141:E145 E160:E164 E120:E121 E132:E138 E147:E153 E296:E303 E123:E124 E126:E130 E229:E233 E307:E316 E326:E328 E290:E293 E322:E323 E237:E238 E248:E260 E319:E320 E216:E217 E241:E246 E226:E227 E221:E224 E200:E201 E203:E213 E179:E181 E268:E278 E358:E367 E112:E117 E339:E343 E91:E101 E104:E105 E108:E110 E184:E198 E67:E68 E71:E73 E44:E45 E48:E55 E40:E42 E31:E34 E37:E38 E28:E29 E57:E62 E75:E76 E80:E81 E64:E65 E24:E25 E11:E21 E83:E89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0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2018-02-21T12:02:24Z</cp:lastPrinted>
  <dcterms:created xsi:type="dcterms:W3CDTF">2009-11-05T14:15:41Z</dcterms:created>
  <dcterms:modified xsi:type="dcterms:W3CDTF">2018-05-31T13:36:15Z</dcterms:modified>
</cp:coreProperties>
</file>