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6225" windowWidth="19260" windowHeight="6285"/>
  </bookViews>
  <sheets>
    <sheet name="табл 1" sheetId="1" r:id="rId1"/>
    <sheet name="табл 2" sheetId="2" r:id="rId2"/>
  </sheets>
  <definedNames>
    <definedName name="_xlnm.Print_Titles" localSheetId="0">'табл 1'!$10:$14</definedName>
    <definedName name="_xlnm.Print_Area" localSheetId="0">'табл 1'!$B$1:$O$30</definedName>
    <definedName name="_xlnm.Print_Area" localSheetId="1">'табл 2'!$B$1:$M$21</definedName>
  </definedNames>
  <calcPr calcId="145621"/>
</workbook>
</file>

<file path=xl/calcChain.xml><?xml version="1.0" encoding="utf-8"?>
<calcChain xmlns="http://schemas.openxmlformats.org/spreadsheetml/2006/main">
  <c r="H21" i="2" l="1"/>
  <c r="K30" i="1"/>
  <c r="J30" i="1"/>
  <c r="I30" i="1"/>
  <c r="E9" i="2"/>
  <c r="D9" i="2" s="1"/>
  <c r="M18" i="1" s="1"/>
  <c r="I8" i="2"/>
  <c r="I7" i="2"/>
  <c r="I6" i="2"/>
  <c r="I21" i="2" s="1"/>
  <c r="E20" i="2"/>
  <c r="D20" i="2" s="1"/>
  <c r="M29" i="1" s="1"/>
  <c r="E19" i="2"/>
  <c r="D19" i="2" s="1"/>
  <c r="M28" i="1" s="1"/>
  <c r="I18" i="2"/>
  <c r="D18" i="2" s="1"/>
  <c r="M27" i="1" s="1"/>
  <c r="I17" i="2"/>
  <c r="I16" i="2"/>
  <c r="D16" i="2" s="1"/>
  <c r="M25" i="1" s="1"/>
  <c r="E15" i="2"/>
  <c r="K14" i="2"/>
  <c r="E13" i="2"/>
  <c r="D13" i="2" s="1"/>
  <c r="M22" i="1" s="1"/>
  <c r="I12" i="2"/>
  <c r="D12" i="2" s="1"/>
  <c r="M21" i="1" s="1"/>
  <c r="I11" i="2"/>
  <c r="D11" i="2" s="1"/>
  <c r="M20" i="1" s="1"/>
  <c r="I10" i="2"/>
  <c r="D10" i="2" s="1"/>
  <c r="M19" i="1" s="1"/>
  <c r="D8" i="2"/>
  <c r="M17" i="1" s="1"/>
  <c r="D15" i="2"/>
  <c r="M24" i="1" s="1"/>
  <c r="D14" i="2"/>
  <c r="M23" i="1" s="1"/>
  <c r="D7" i="2"/>
  <c r="M16" i="1" s="1"/>
  <c r="D6" i="2"/>
  <c r="M15" i="1" s="1"/>
  <c r="D17" i="2"/>
  <c r="M26" i="1" s="1"/>
  <c r="M30" i="1" l="1"/>
  <c r="D21" i="2"/>
  <c r="E21" i="2"/>
</calcChain>
</file>

<file path=xl/sharedStrings.xml><?xml version="1.0" encoding="utf-8"?>
<sst xmlns="http://schemas.openxmlformats.org/spreadsheetml/2006/main" count="140" uniqueCount="71">
  <si>
    <t>Код МКД</t>
  </si>
  <si>
    <t>Адрес МКД</t>
  </si>
  <si>
    <t>Год</t>
  </si>
  <si>
    <t>ввода в эксплуатацию</t>
  </si>
  <si>
    <t>Материал стен</t>
  </si>
  <si>
    <t>Количество этажей</t>
  </si>
  <si>
    <t>Количество подъездов</t>
  </si>
  <si>
    <t>Общая площадь МКД, всего</t>
  </si>
  <si>
    <t>в том числе площадь помещений МКД, находящихся в собственности, всего</t>
  </si>
  <si>
    <t>кв.м.</t>
  </si>
  <si>
    <t>чел.</t>
  </si>
  <si>
    <t>Вид работ/услуг по капитальному ремонту</t>
  </si>
  <si>
    <t>Стоимость капитального ремонта</t>
  </si>
  <si>
    <t>руб.</t>
  </si>
  <si>
    <t>ед.</t>
  </si>
  <si>
    <t>Итого по г.о. Кинель</t>
  </si>
  <si>
    <t>завершения последнего капитального         ремонта</t>
  </si>
  <si>
    <t>Стоимость капитального ремонта, в том числе</t>
  </si>
  <si>
    <t>Всего</t>
  </si>
  <si>
    <t>Удельная стоимость услуг и (или) работ по капитальному ремонту общего имущества в МКД</t>
  </si>
  <si>
    <t>Предельная стоимость услуг и (или) работ по капитальному ремонту общего имущества в МКД</t>
  </si>
  <si>
    <t>руб./кв.м</t>
  </si>
  <si>
    <t>(руб./лифт)</t>
  </si>
  <si>
    <t>ремонта или замены лифтового оборудования, признанного непригодным для эксплуатации, ремонт лифтовых шахт</t>
  </si>
  <si>
    <t>утепления и ремонта фасада</t>
  </si>
  <si>
    <t>ремонта фундамента многоквартирного дома</t>
  </si>
  <si>
    <t xml:space="preserve">ремонта крыши, в том числе переустройства невентилируемой крыши на вентилируемую крышу, с устройством выходов на кровлю </t>
  </si>
  <si>
    <t>Количество жителей, зарегистрированных в МКД на дату утверждения программы</t>
  </si>
  <si>
    <t xml:space="preserve">Приложение </t>
  </si>
  <si>
    <t>к постановлению администрации городского округа Кинель</t>
  </si>
  <si>
    <t>Муниципальный краткосрочный план реализации региональной программы капитального ремонта общего имущества в многоквартирных домах, расположенных на территории  Самарской области на 2015-2016 годы</t>
  </si>
  <si>
    <t>Г9-111</t>
  </si>
  <si>
    <t>г. Кинель, ул. 50 лет Октября, д. 78</t>
  </si>
  <si>
    <t>Г9-112</t>
  </si>
  <si>
    <t>г. Кинель, ул. 50 лет Октября, д. 80</t>
  </si>
  <si>
    <t>Г9-114</t>
  </si>
  <si>
    <t>г. Кинель, ул. 50 лет Октября, д. 84</t>
  </si>
  <si>
    <t>Г9-130</t>
  </si>
  <si>
    <t>г. Кинель, ул. Ж/д Советская, д. 8</t>
  </si>
  <si>
    <t>Г9-132</t>
  </si>
  <si>
    <t>г. Кинель, ул. Завод № 12, д. 12</t>
  </si>
  <si>
    <t>Г9-139</t>
  </si>
  <si>
    <t>г. Кинель, ул. Заводская, д. 8</t>
  </si>
  <si>
    <t>Г9-145</t>
  </si>
  <si>
    <t>г. Кинель, ул. Маяковского, д. 57</t>
  </si>
  <si>
    <t>Г9-146</t>
  </si>
  <si>
    <t>г. Кинель, ул. Маяковского, д. 59</t>
  </si>
  <si>
    <t>Г9-171</t>
  </si>
  <si>
    <t>г. Кинель, ул. Мира, д. 37</t>
  </si>
  <si>
    <t>Г9-233</t>
  </si>
  <si>
    <t>г. Кинель, ул. Элеваторная, д. 44</t>
  </si>
  <si>
    <t>Г9-246</t>
  </si>
  <si>
    <t>г. Кинель, ул. Южная, д. 43</t>
  </si>
  <si>
    <t>Г9-78</t>
  </si>
  <si>
    <t>г. Кинель, пос. Усть-Кинельский, ул. Спортивная, д. 5</t>
  </si>
  <si>
    <t>Г9-79</t>
  </si>
  <si>
    <t>г. Кинель, пос. Усть-Кинельский, ул. Спортивная, д. 7</t>
  </si>
  <si>
    <t>Г9-98</t>
  </si>
  <si>
    <t>г. Кинель, пос. Усть-Кинельский, ул. Шоссейная, д. 87</t>
  </si>
  <si>
    <t>Г9-99</t>
  </si>
  <si>
    <t>г. Кинель, пос. Усть-Кинельский, ул. Шоссейная, д. 89</t>
  </si>
  <si>
    <t>Ремонт крыши</t>
  </si>
  <si>
    <t>Ремонт внутридомовых инженерных систем, ремонт подвальных помещений</t>
  </si>
  <si>
    <t>Утепление и (или) ремонт фасада</t>
  </si>
  <si>
    <t>кирпичный</t>
  </si>
  <si>
    <t>блочный (пенобетон)</t>
  </si>
  <si>
    <t>блочный</t>
  </si>
  <si>
    <t xml:space="preserve">ремонта внутридомовых инженерных систем электро-, тепло-, газо-, водоснабжения и водоотведения, ремонт подвальных помещений, относящихся к общему имуществу в многоквартирном доме </t>
  </si>
  <si>
    <t>Таблица 1. Адресный перечень и характеристика  многоквартирных домов, расположенных на территории городского округа Кинель Самарской области, в отношении которых  планируется проведение  капитального ремонта общего имущества.</t>
  </si>
  <si>
    <t>Таблица 2. Адресный перечень и характеристика  многоквартирных домов, расположенных на территории городского округа Кинель Самарской области, в отношении которых  планируется проведение  капитального ремонта общего имущества, по видам работ по капитальному ремонту.</t>
  </si>
  <si>
    <t>от 13.05.2015г. № 1598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</si>
</sst>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90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4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4" fillId="0" borderId="0" xfId="0" applyNumberFormat="1" applyFont="1" applyBorder="1"/>
    <xf numFmtId="0" fontId="3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view="pageBreakPreview" zoomScale="85" zoomScaleSheetLayoutView="85" workbookViewId="0">
      <selection activeCell="L3" sqref="L3:O3"/>
    </sheetView>
  </sheetViews>
  <sheetFormatPr defaultRowHeight="15" x14ac:dyDescent="0.25"/>
  <cols>
    <col min="1" max="1" width="0.28515625" style="1" customWidth="1"/>
    <col min="2" max="2" width="9.5703125" style="1" customWidth="1"/>
    <col min="3" max="3" width="28.5703125" style="1" customWidth="1"/>
    <col min="4" max="4" width="9.140625" style="1"/>
    <col min="5" max="5" width="11.28515625" style="1" customWidth="1"/>
    <col min="6" max="6" width="16.28515625" style="1" customWidth="1"/>
    <col min="7" max="8" width="5.7109375" style="1" customWidth="1"/>
    <col min="9" max="10" width="10.7109375" style="1" customWidth="1"/>
    <col min="11" max="11" width="10" style="1" customWidth="1"/>
    <col min="12" max="12" width="38" style="1" customWidth="1"/>
    <col min="13" max="13" width="14.85546875" style="1" customWidth="1"/>
    <col min="14" max="14" width="11.5703125" style="1" bestFit="1" customWidth="1"/>
    <col min="15" max="15" width="15.42578125" style="1" customWidth="1"/>
    <col min="16" max="16" width="11.7109375" style="1" customWidth="1"/>
    <col min="17" max="16384" width="9.140625" style="1"/>
  </cols>
  <sheetData>
    <row r="1" spans="1:16" s="17" customFormat="1" ht="18.75" x14ac:dyDescent="0.3">
      <c r="L1" s="19"/>
      <c r="M1" s="19"/>
      <c r="N1" s="19"/>
      <c r="O1" s="18" t="s">
        <v>28</v>
      </c>
    </row>
    <row r="2" spans="1:16" s="17" customFormat="1" ht="18.75" x14ac:dyDescent="0.3">
      <c r="L2" s="19"/>
      <c r="M2" s="19"/>
      <c r="N2" s="19"/>
      <c r="O2" s="18" t="s">
        <v>29</v>
      </c>
    </row>
    <row r="3" spans="1:16" s="17" customFormat="1" ht="18.75" x14ac:dyDescent="0.3">
      <c r="L3" s="47" t="s">
        <v>70</v>
      </c>
      <c r="M3" s="47"/>
      <c r="N3" s="47"/>
      <c r="O3" s="47"/>
    </row>
    <row r="4" spans="1:16" s="17" customFormat="1" ht="18.75" x14ac:dyDescent="0.3">
      <c r="L4" s="19"/>
      <c r="M4" s="19"/>
      <c r="N4" s="19"/>
      <c r="O4" s="18"/>
    </row>
    <row r="5" spans="1:16" s="17" customFormat="1" ht="18.75" x14ac:dyDescent="0.3">
      <c r="L5" s="19"/>
      <c r="M5" s="19"/>
      <c r="N5" s="19"/>
      <c r="O5" s="18"/>
    </row>
    <row r="6" spans="1:16" s="17" customFormat="1" ht="18.75" x14ac:dyDescent="0.3">
      <c r="K6" s="18"/>
      <c r="L6" s="18"/>
      <c r="M6" s="18"/>
      <c r="N6" s="18"/>
      <c r="O6" s="18"/>
    </row>
    <row r="7" spans="1:16" s="3" customFormat="1" ht="46.5" customHeight="1" x14ac:dyDescent="0.25">
      <c r="B7" s="43" t="s">
        <v>30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16" s="3" customFormat="1" ht="15.75" customHeight="1" x14ac:dyDescent="0.25"/>
    <row r="9" spans="1:16" s="4" customFormat="1" ht="44.25" customHeight="1" x14ac:dyDescent="0.25">
      <c r="B9" s="44" t="s">
        <v>68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spans="1:16" s="5" customFormat="1" ht="41.25" customHeight="1" x14ac:dyDescent="0.25">
      <c r="B10" s="52" t="s">
        <v>0</v>
      </c>
      <c r="C10" s="55" t="s">
        <v>1</v>
      </c>
      <c r="D10" s="46" t="s">
        <v>2</v>
      </c>
      <c r="E10" s="46"/>
      <c r="F10" s="58" t="s">
        <v>4</v>
      </c>
      <c r="G10" s="58" t="s">
        <v>5</v>
      </c>
      <c r="H10" s="58" t="s">
        <v>6</v>
      </c>
      <c r="I10" s="45" t="s">
        <v>7</v>
      </c>
      <c r="J10" s="45" t="s">
        <v>8</v>
      </c>
      <c r="K10" s="45" t="s">
        <v>27</v>
      </c>
      <c r="L10" s="61" t="s">
        <v>11</v>
      </c>
      <c r="M10" s="45" t="s">
        <v>12</v>
      </c>
      <c r="N10" s="45" t="s">
        <v>19</v>
      </c>
      <c r="O10" s="45" t="s">
        <v>20</v>
      </c>
    </row>
    <row r="11" spans="1:16" s="7" customFormat="1" ht="191.25" customHeight="1" x14ac:dyDescent="0.25">
      <c r="B11" s="53"/>
      <c r="C11" s="56"/>
      <c r="D11" s="58" t="s">
        <v>3</v>
      </c>
      <c r="E11" s="61" t="s">
        <v>16</v>
      </c>
      <c r="F11" s="59"/>
      <c r="G11" s="59"/>
      <c r="H11" s="59"/>
      <c r="I11" s="45"/>
      <c r="J11" s="45"/>
      <c r="K11" s="45"/>
      <c r="L11" s="62"/>
      <c r="M11" s="45"/>
      <c r="N11" s="45"/>
      <c r="O11" s="45"/>
      <c r="P11" s="6"/>
    </row>
    <row r="12" spans="1:16" s="7" customFormat="1" ht="18" customHeight="1" x14ac:dyDescent="0.25">
      <c r="B12" s="53"/>
      <c r="C12" s="56"/>
      <c r="D12" s="59"/>
      <c r="E12" s="62"/>
      <c r="F12" s="59"/>
      <c r="G12" s="59"/>
      <c r="H12" s="59"/>
      <c r="I12" s="55" t="s">
        <v>9</v>
      </c>
      <c r="J12" s="55" t="s">
        <v>9</v>
      </c>
      <c r="K12" s="55" t="s">
        <v>10</v>
      </c>
      <c r="L12" s="62"/>
      <c r="M12" s="48" t="s">
        <v>13</v>
      </c>
      <c r="N12" s="8" t="s">
        <v>21</v>
      </c>
      <c r="O12" s="8" t="s">
        <v>21</v>
      </c>
    </row>
    <row r="13" spans="1:16" s="7" customFormat="1" ht="18" customHeight="1" x14ac:dyDescent="0.25">
      <c r="B13" s="54"/>
      <c r="C13" s="57"/>
      <c r="D13" s="60"/>
      <c r="E13" s="63"/>
      <c r="F13" s="60"/>
      <c r="G13" s="60"/>
      <c r="H13" s="60"/>
      <c r="I13" s="57"/>
      <c r="J13" s="57"/>
      <c r="K13" s="57"/>
      <c r="L13" s="63"/>
      <c r="M13" s="49"/>
      <c r="N13" s="9" t="s">
        <v>22</v>
      </c>
      <c r="O13" s="9" t="s">
        <v>22</v>
      </c>
    </row>
    <row r="14" spans="1:16" s="7" customFormat="1" ht="18" customHeight="1" x14ac:dyDescent="0.25">
      <c r="B14" s="30">
        <v>1</v>
      </c>
      <c r="C14" s="31">
        <v>2</v>
      </c>
      <c r="D14" s="31">
        <v>3</v>
      </c>
      <c r="E14" s="30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0">
        <v>11</v>
      </c>
      <c r="M14" s="29">
        <v>12</v>
      </c>
      <c r="N14" s="31">
        <v>13</v>
      </c>
      <c r="O14" s="31">
        <v>14</v>
      </c>
    </row>
    <row r="15" spans="1:16" s="12" customFormat="1" ht="54.95" customHeight="1" x14ac:dyDescent="0.25">
      <c r="A15" s="3">
        <v>12</v>
      </c>
      <c r="B15" s="36" t="s">
        <v>53</v>
      </c>
      <c r="C15" s="37" t="s">
        <v>54</v>
      </c>
      <c r="D15" s="10">
        <v>1958</v>
      </c>
      <c r="E15" s="10"/>
      <c r="F15" s="10" t="s">
        <v>64</v>
      </c>
      <c r="G15" s="10">
        <v>2</v>
      </c>
      <c r="H15" s="10">
        <v>2</v>
      </c>
      <c r="I15" s="11">
        <v>931.3</v>
      </c>
      <c r="J15" s="11">
        <v>850.9</v>
      </c>
      <c r="K15" s="10">
        <v>21</v>
      </c>
      <c r="L15" s="27" t="s">
        <v>61</v>
      </c>
      <c r="M15" s="39">
        <f>'табл 2'!D6</f>
        <v>1722425.1</v>
      </c>
      <c r="N15" s="11">
        <v>2486</v>
      </c>
      <c r="O15" s="11">
        <v>2486</v>
      </c>
    </row>
    <row r="16" spans="1:16" s="12" customFormat="1" ht="54.95" customHeight="1" x14ac:dyDescent="0.25">
      <c r="A16" s="3">
        <v>13</v>
      </c>
      <c r="B16" s="36" t="s">
        <v>55</v>
      </c>
      <c r="C16" s="37" t="s">
        <v>56</v>
      </c>
      <c r="D16" s="10">
        <v>1958</v>
      </c>
      <c r="E16" s="10"/>
      <c r="F16" s="10" t="s">
        <v>64</v>
      </c>
      <c r="G16" s="10">
        <v>2</v>
      </c>
      <c r="H16" s="10">
        <v>2</v>
      </c>
      <c r="I16" s="11">
        <v>968.9</v>
      </c>
      <c r="J16" s="11">
        <v>903.8</v>
      </c>
      <c r="K16" s="10">
        <v>24</v>
      </c>
      <c r="L16" s="27" t="s">
        <v>61</v>
      </c>
      <c r="M16" s="39">
        <f>'табл 2'!D7</f>
        <v>1708379.2000000002</v>
      </c>
      <c r="N16" s="11">
        <v>2486</v>
      </c>
      <c r="O16" s="11">
        <v>2486</v>
      </c>
    </row>
    <row r="17" spans="1:15" s="12" customFormat="1" ht="54.95" customHeight="1" x14ac:dyDescent="0.25">
      <c r="A17" s="3">
        <v>14</v>
      </c>
      <c r="B17" s="34" t="s">
        <v>57</v>
      </c>
      <c r="C17" s="35" t="s">
        <v>58</v>
      </c>
      <c r="D17" s="10">
        <v>1958</v>
      </c>
      <c r="E17" s="10"/>
      <c r="F17" s="13" t="s">
        <v>64</v>
      </c>
      <c r="G17" s="10">
        <v>2</v>
      </c>
      <c r="H17" s="10">
        <v>1</v>
      </c>
      <c r="I17" s="11">
        <v>340.3</v>
      </c>
      <c r="J17" s="11">
        <v>317.5</v>
      </c>
      <c r="K17" s="10">
        <v>23</v>
      </c>
      <c r="L17" s="27" t="s">
        <v>61</v>
      </c>
      <c r="M17" s="39">
        <f>'табл 2'!D8</f>
        <v>565167.24</v>
      </c>
      <c r="N17" s="11">
        <v>2486</v>
      </c>
      <c r="O17" s="11">
        <v>2486</v>
      </c>
    </row>
    <row r="18" spans="1:15" s="12" customFormat="1" ht="61.5" customHeight="1" x14ac:dyDescent="0.25">
      <c r="A18" s="3">
        <v>15</v>
      </c>
      <c r="B18" s="34" t="s">
        <v>59</v>
      </c>
      <c r="C18" s="35" t="s">
        <v>60</v>
      </c>
      <c r="D18" s="10">
        <v>1958</v>
      </c>
      <c r="E18" s="10"/>
      <c r="F18" s="13" t="s">
        <v>64</v>
      </c>
      <c r="G18" s="10">
        <v>2</v>
      </c>
      <c r="H18" s="10">
        <v>1</v>
      </c>
      <c r="I18" s="11">
        <v>341.2</v>
      </c>
      <c r="J18" s="11">
        <v>318.39999999999998</v>
      </c>
      <c r="K18" s="10">
        <v>11</v>
      </c>
      <c r="L18" s="35" t="s">
        <v>62</v>
      </c>
      <c r="M18" s="39">
        <f>'табл 2'!D9</f>
        <v>702530.79999999993</v>
      </c>
      <c r="N18" s="11">
        <v>2059</v>
      </c>
      <c r="O18" s="11">
        <v>2059</v>
      </c>
    </row>
    <row r="19" spans="1:15" s="3" customFormat="1" ht="39.950000000000003" customHeight="1" x14ac:dyDescent="0.25">
      <c r="A19" s="3">
        <v>1</v>
      </c>
      <c r="B19" s="34" t="s">
        <v>31</v>
      </c>
      <c r="C19" s="35" t="s">
        <v>32</v>
      </c>
      <c r="D19" s="32">
        <v>1957</v>
      </c>
      <c r="E19" s="33"/>
      <c r="F19" s="32" t="s">
        <v>64</v>
      </c>
      <c r="G19" s="32">
        <v>2</v>
      </c>
      <c r="H19" s="32">
        <v>3</v>
      </c>
      <c r="I19" s="38">
        <v>1080.2</v>
      </c>
      <c r="J19" s="38">
        <v>997.5</v>
      </c>
      <c r="K19" s="32">
        <v>22</v>
      </c>
      <c r="L19" s="27" t="s">
        <v>61</v>
      </c>
      <c r="M19" s="39">
        <f>'табл 2'!D10</f>
        <v>2732114</v>
      </c>
      <c r="N19" s="38">
        <v>2486</v>
      </c>
      <c r="O19" s="38">
        <v>2486</v>
      </c>
    </row>
    <row r="20" spans="1:15" s="3" customFormat="1" ht="39.950000000000003" customHeight="1" x14ac:dyDescent="0.25">
      <c r="A20" s="3">
        <v>2</v>
      </c>
      <c r="B20" s="34" t="s">
        <v>33</v>
      </c>
      <c r="C20" s="35" t="s">
        <v>34</v>
      </c>
      <c r="D20" s="32">
        <v>1958</v>
      </c>
      <c r="E20" s="33"/>
      <c r="F20" s="32" t="s">
        <v>64</v>
      </c>
      <c r="G20" s="32">
        <v>2</v>
      </c>
      <c r="H20" s="32">
        <v>3</v>
      </c>
      <c r="I20" s="38">
        <v>966.3</v>
      </c>
      <c r="J20" s="38">
        <v>852.4</v>
      </c>
      <c r="K20" s="32">
        <v>23</v>
      </c>
      <c r="L20" s="27" t="s">
        <v>61</v>
      </c>
      <c r="M20" s="39">
        <f>'табл 2'!D11</f>
        <v>2145418</v>
      </c>
      <c r="N20" s="38">
        <v>2486</v>
      </c>
      <c r="O20" s="38">
        <v>2486</v>
      </c>
    </row>
    <row r="21" spans="1:15" s="3" customFormat="1" ht="39.950000000000003" customHeight="1" x14ac:dyDescent="0.25">
      <c r="A21" s="3">
        <v>3</v>
      </c>
      <c r="B21" s="34" t="s">
        <v>35</v>
      </c>
      <c r="C21" s="35" t="s">
        <v>36</v>
      </c>
      <c r="D21" s="32">
        <v>1955</v>
      </c>
      <c r="E21" s="33"/>
      <c r="F21" s="32" t="s">
        <v>64</v>
      </c>
      <c r="G21" s="32">
        <v>2</v>
      </c>
      <c r="H21" s="32">
        <v>3</v>
      </c>
      <c r="I21" s="38">
        <v>1442.6</v>
      </c>
      <c r="J21" s="38">
        <v>1343.6</v>
      </c>
      <c r="K21" s="32">
        <v>51</v>
      </c>
      <c r="L21" s="27" t="s">
        <v>61</v>
      </c>
      <c r="M21" s="39">
        <f>'табл 2'!D12</f>
        <v>3090098</v>
      </c>
      <c r="N21" s="38">
        <v>2486</v>
      </c>
      <c r="O21" s="38">
        <v>2486</v>
      </c>
    </row>
    <row r="22" spans="1:15" s="3" customFormat="1" ht="51.75" customHeight="1" x14ac:dyDescent="0.25">
      <c r="A22" s="3">
        <v>4</v>
      </c>
      <c r="B22" s="34" t="s">
        <v>37</v>
      </c>
      <c r="C22" s="35" t="s">
        <v>38</v>
      </c>
      <c r="D22" s="32">
        <v>1958</v>
      </c>
      <c r="E22" s="33"/>
      <c r="F22" s="32" t="s">
        <v>64</v>
      </c>
      <c r="G22" s="32">
        <v>2</v>
      </c>
      <c r="H22" s="32">
        <v>1</v>
      </c>
      <c r="I22" s="38">
        <v>294.3</v>
      </c>
      <c r="J22" s="38">
        <v>234.8</v>
      </c>
      <c r="K22" s="32">
        <v>8</v>
      </c>
      <c r="L22" s="35" t="s">
        <v>62</v>
      </c>
      <c r="M22" s="39">
        <f>'табл 2'!D13</f>
        <v>605963.70000000007</v>
      </c>
      <c r="N22" s="38">
        <v>2059</v>
      </c>
      <c r="O22" s="38">
        <v>2059</v>
      </c>
    </row>
    <row r="23" spans="1:15" s="3" customFormat="1" ht="39.950000000000003" customHeight="1" x14ac:dyDescent="0.25">
      <c r="A23" s="3">
        <v>5</v>
      </c>
      <c r="B23" s="34" t="s">
        <v>39</v>
      </c>
      <c r="C23" s="35" t="s">
        <v>40</v>
      </c>
      <c r="D23" s="32">
        <v>1955</v>
      </c>
      <c r="E23" s="33"/>
      <c r="F23" s="32" t="s">
        <v>64</v>
      </c>
      <c r="G23" s="32">
        <v>2</v>
      </c>
      <c r="H23" s="32">
        <v>2</v>
      </c>
      <c r="I23" s="38">
        <v>597.5</v>
      </c>
      <c r="J23" s="38">
        <v>542.9</v>
      </c>
      <c r="K23" s="32">
        <v>12</v>
      </c>
      <c r="L23" s="27" t="s">
        <v>63</v>
      </c>
      <c r="M23" s="39">
        <f>'табл 2'!D14</f>
        <v>448125</v>
      </c>
      <c r="N23" s="38">
        <v>750</v>
      </c>
      <c r="O23" s="38">
        <v>750</v>
      </c>
    </row>
    <row r="24" spans="1:15" s="3" customFormat="1" ht="51.75" customHeight="1" x14ac:dyDescent="0.25">
      <c r="A24" s="3">
        <v>6</v>
      </c>
      <c r="B24" s="34" t="s">
        <v>41</v>
      </c>
      <c r="C24" s="35" t="s">
        <v>42</v>
      </c>
      <c r="D24" s="32">
        <v>1954</v>
      </c>
      <c r="E24" s="33"/>
      <c r="F24" s="32" t="s">
        <v>64</v>
      </c>
      <c r="G24" s="32">
        <v>2</v>
      </c>
      <c r="H24" s="32">
        <v>1</v>
      </c>
      <c r="I24" s="38">
        <v>542.20000000000005</v>
      </c>
      <c r="J24" s="38">
        <v>495</v>
      </c>
      <c r="K24" s="32">
        <v>19</v>
      </c>
      <c r="L24" s="35" t="s">
        <v>62</v>
      </c>
      <c r="M24" s="39">
        <f>'табл 2'!D15</f>
        <v>1116389.8</v>
      </c>
      <c r="N24" s="38">
        <v>2059</v>
      </c>
      <c r="O24" s="38">
        <v>2059</v>
      </c>
    </row>
    <row r="25" spans="1:15" s="3" customFormat="1" ht="39.950000000000003" customHeight="1" x14ac:dyDescent="0.25">
      <c r="A25" s="3">
        <v>7</v>
      </c>
      <c r="B25" s="34" t="s">
        <v>43</v>
      </c>
      <c r="C25" s="35" t="s">
        <v>44</v>
      </c>
      <c r="D25" s="32">
        <v>1955</v>
      </c>
      <c r="E25" s="33"/>
      <c r="F25" s="33" t="s">
        <v>65</v>
      </c>
      <c r="G25" s="32">
        <v>2</v>
      </c>
      <c r="H25" s="32">
        <v>1</v>
      </c>
      <c r="I25" s="38">
        <v>571.20000000000005</v>
      </c>
      <c r="J25" s="38">
        <v>533</v>
      </c>
      <c r="K25" s="32">
        <v>11</v>
      </c>
      <c r="L25" s="27" t="s">
        <v>61</v>
      </c>
      <c r="M25" s="39">
        <f>'табл 2'!D16</f>
        <v>1218140</v>
      </c>
      <c r="N25" s="38">
        <v>2486</v>
      </c>
      <c r="O25" s="38">
        <v>2486</v>
      </c>
    </row>
    <row r="26" spans="1:15" s="3" customFormat="1" ht="39.950000000000003" customHeight="1" x14ac:dyDescent="0.25">
      <c r="A26" s="3">
        <v>8</v>
      </c>
      <c r="B26" s="34" t="s">
        <v>45</v>
      </c>
      <c r="C26" s="35" t="s">
        <v>46</v>
      </c>
      <c r="D26" s="32">
        <v>1955</v>
      </c>
      <c r="E26" s="33"/>
      <c r="F26" s="32" t="s">
        <v>64</v>
      </c>
      <c r="G26" s="32">
        <v>2</v>
      </c>
      <c r="H26" s="32">
        <v>1</v>
      </c>
      <c r="I26" s="38">
        <v>421.9</v>
      </c>
      <c r="J26" s="38">
        <v>381.7</v>
      </c>
      <c r="K26" s="32">
        <v>27</v>
      </c>
      <c r="L26" s="27" t="s">
        <v>61</v>
      </c>
      <c r="M26" s="39">
        <f>'табл 2'!D17</f>
        <v>922306</v>
      </c>
      <c r="N26" s="38">
        <v>2486</v>
      </c>
      <c r="O26" s="38">
        <v>2486</v>
      </c>
    </row>
    <row r="27" spans="1:15" s="12" customFormat="1" ht="39.950000000000003" customHeight="1" x14ac:dyDescent="0.25">
      <c r="A27" s="3">
        <v>9</v>
      </c>
      <c r="B27" s="34" t="s">
        <v>47</v>
      </c>
      <c r="C27" s="35" t="s">
        <v>48</v>
      </c>
      <c r="D27" s="10">
        <v>1955</v>
      </c>
      <c r="E27" s="10"/>
      <c r="F27" s="33" t="s">
        <v>65</v>
      </c>
      <c r="G27" s="10">
        <v>3</v>
      </c>
      <c r="H27" s="10">
        <v>3</v>
      </c>
      <c r="I27" s="11">
        <v>1746.8</v>
      </c>
      <c r="J27" s="11">
        <v>1593.7</v>
      </c>
      <c r="K27" s="10">
        <v>48</v>
      </c>
      <c r="L27" s="27" t="s">
        <v>61</v>
      </c>
      <c r="M27" s="39">
        <f>'табл 2'!D18</f>
        <v>3353614</v>
      </c>
      <c r="N27" s="11">
        <v>2486</v>
      </c>
      <c r="O27" s="11">
        <v>2486</v>
      </c>
    </row>
    <row r="28" spans="1:15" s="12" customFormat="1" ht="59.25" customHeight="1" x14ac:dyDescent="0.25">
      <c r="A28" s="3">
        <v>10</v>
      </c>
      <c r="B28" s="34" t="s">
        <v>49</v>
      </c>
      <c r="C28" s="35" t="s">
        <v>50</v>
      </c>
      <c r="D28" s="10">
        <v>1958</v>
      </c>
      <c r="E28" s="10"/>
      <c r="F28" s="13" t="s">
        <v>66</v>
      </c>
      <c r="G28" s="10">
        <v>2</v>
      </c>
      <c r="H28" s="10">
        <v>2</v>
      </c>
      <c r="I28" s="11">
        <v>424.8</v>
      </c>
      <c r="J28" s="11">
        <v>382.1</v>
      </c>
      <c r="K28" s="10">
        <v>21</v>
      </c>
      <c r="L28" s="35" t="s">
        <v>62</v>
      </c>
      <c r="M28" s="39">
        <f>'табл 2'!D19</f>
        <v>874663.20000000007</v>
      </c>
      <c r="N28" s="11">
        <v>2059</v>
      </c>
      <c r="O28" s="11">
        <v>2059</v>
      </c>
    </row>
    <row r="29" spans="1:15" s="12" customFormat="1" ht="59.25" customHeight="1" x14ac:dyDescent="0.25">
      <c r="A29" s="3">
        <v>11</v>
      </c>
      <c r="B29" s="34" t="s">
        <v>51</v>
      </c>
      <c r="C29" s="35" t="s">
        <v>52</v>
      </c>
      <c r="D29" s="10">
        <v>1959</v>
      </c>
      <c r="E29" s="10"/>
      <c r="F29" s="10" t="s">
        <v>64</v>
      </c>
      <c r="G29" s="10">
        <v>2</v>
      </c>
      <c r="H29" s="10">
        <v>3</v>
      </c>
      <c r="I29" s="11">
        <v>1085.8</v>
      </c>
      <c r="J29" s="11">
        <v>1004.5</v>
      </c>
      <c r="K29" s="10">
        <v>41</v>
      </c>
      <c r="L29" s="35" t="s">
        <v>62</v>
      </c>
      <c r="M29" s="39">
        <f>'табл 2'!D20</f>
        <v>2235662.1999999997</v>
      </c>
      <c r="N29" s="11">
        <v>2059</v>
      </c>
      <c r="O29" s="11">
        <v>2059</v>
      </c>
    </row>
    <row r="30" spans="1:15" s="5" customFormat="1" ht="33.75" customHeight="1" x14ac:dyDescent="0.25">
      <c r="B30" s="50" t="s">
        <v>15</v>
      </c>
      <c r="C30" s="51"/>
      <c r="D30" s="50"/>
      <c r="E30" s="64"/>
      <c r="F30" s="64"/>
      <c r="G30" s="64"/>
      <c r="H30" s="51"/>
      <c r="I30" s="15">
        <f>SUM(I15:I29)</f>
        <v>11755.299999999997</v>
      </c>
      <c r="J30" s="15">
        <f>SUM(J15:J29)</f>
        <v>10751.800000000001</v>
      </c>
      <c r="K30" s="15">
        <f>SUM(K15:K29)</f>
        <v>362</v>
      </c>
      <c r="L30" s="16"/>
      <c r="M30" s="15">
        <f>SUM(M15:M29)</f>
        <v>23440996.239999998</v>
      </c>
      <c r="N30" s="15"/>
      <c r="O30" s="15"/>
    </row>
    <row r="31" spans="1:15" s="2" customFormat="1" x14ac:dyDescent="0.25"/>
    <row r="32" spans="1:15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</sheetData>
  <mergeCells count="24">
    <mergeCell ref="L3:O3"/>
    <mergeCell ref="M12:M13"/>
    <mergeCell ref="B30:C30"/>
    <mergeCell ref="O10:O11"/>
    <mergeCell ref="B10:B13"/>
    <mergeCell ref="C10:C13"/>
    <mergeCell ref="D11:D13"/>
    <mergeCell ref="E11:E13"/>
    <mergeCell ref="F10:F13"/>
    <mergeCell ref="G10:G13"/>
    <mergeCell ref="H10:H13"/>
    <mergeCell ref="I12:I13"/>
    <mergeCell ref="J12:J13"/>
    <mergeCell ref="K12:K13"/>
    <mergeCell ref="L10:L13"/>
    <mergeCell ref="D30:H30"/>
    <mergeCell ref="B7:O7"/>
    <mergeCell ref="B9:O9"/>
    <mergeCell ref="N10:N11"/>
    <mergeCell ref="I10:I11"/>
    <mergeCell ref="J10:J11"/>
    <mergeCell ref="K10:K11"/>
    <mergeCell ref="M10:M11"/>
    <mergeCell ref="D10:E10"/>
  </mergeCells>
  <conditionalFormatting sqref="B15">
    <cfRule type="duplicateValues" dxfId="5" priority="3"/>
  </conditionalFormatting>
  <conditionalFormatting sqref="B23">
    <cfRule type="duplicateValues" dxfId="4" priority="2"/>
  </conditionalFormatting>
  <conditionalFormatting sqref="B16:B22 B24:B29">
    <cfRule type="duplicateValues" dxfId="3" priority="1"/>
  </conditionalFormatting>
  <pageMargins left="0.78740157480314965" right="0.59055118110236227" top="0.78740157480314965" bottom="0.78740157480314965" header="0.19685039370078741" footer="0.19685039370078741"/>
  <pageSetup paperSize="9" scale="5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view="pageBreakPreview" zoomScale="85" zoomScaleSheetLayoutView="85" workbookViewId="0">
      <selection activeCell="K8" sqref="K8"/>
    </sheetView>
  </sheetViews>
  <sheetFormatPr defaultRowHeight="15.75" x14ac:dyDescent="0.25"/>
  <cols>
    <col min="1" max="1" width="9.140625" style="3"/>
    <col min="2" max="2" width="9.140625" style="3" customWidth="1"/>
    <col min="3" max="3" width="47.140625" style="3" customWidth="1"/>
    <col min="4" max="4" width="16.140625" style="3" customWidth="1"/>
    <col min="5" max="5" width="29.42578125" style="3" customWidth="1"/>
    <col min="6" max="6" width="13.5703125" style="3" customWidth="1"/>
    <col min="7" max="7" width="12.85546875" style="3" customWidth="1"/>
    <col min="8" max="8" width="13.5703125" style="3" customWidth="1"/>
    <col min="9" max="9" width="17.85546875" style="3" customWidth="1"/>
    <col min="10" max="10" width="9.28515625" style="3" customWidth="1"/>
    <col min="11" max="11" width="12.42578125" style="3" customWidth="1"/>
    <col min="12" max="12" width="9.28515625" style="3" customWidth="1"/>
    <col min="13" max="13" width="12.85546875" style="3" customWidth="1"/>
    <col min="14" max="14" width="14.7109375" style="20" customWidth="1"/>
    <col min="15" max="28" width="9.140625" style="20"/>
    <col min="29" max="16384" width="9.140625" style="3"/>
  </cols>
  <sheetData>
    <row r="1" spans="1:28" ht="41.25" customHeight="1" x14ac:dyDescent="0.25">
      <c r="B1" s="44" t="s">
        <v>69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28" ht="26.25" customHeight="1" x14ac:dyDescent="0.25">
      <c r="B2" s="66" t="s">
        <v>0</v>
      </c>
      <c r="C2" s="46" t="s">
        <v>1</v>
      </c>
      <c r="D2" s="66" t="s">
        <v>17</v>
      </c>
      <c r="E2" s="66"/>
      <c r="F2" s="66"/>
      <c r="G2" s="66"/>
      <c r="H2" s="66"/>
      <c r="I2" s="66"/>
      <c r="J2" s="66"/>
      <c r="K2" s="66"/>
      <c r="L2" s="66"/>
      <c r="M2" s="66"/>
    </row>
    <row r="3" spans="1:28" s="7" customFormat="1" ht="147.75" customHeight="1" x14ac:dyDescent="0.25">
      <c r="B3" s="66"/>
      <c r="C3" s="46"/>
      <c r="D3" s="21" t="s">
        <v>18</v>
      </c>
      <c r="E3" s="28" t="s">
        <v>67</v>
      </c>
      <c r="F3" s="66" t="s">
        <v>23</v>
      </c>
      <c r="G3" s="66"/>
      <c r="H3" s="66" t="s">
        <v>26</v>
      </c>
      <c r="I3" s="66"/>
      <c r="J3" s="66" t="s">
        <v>24</v>
      </c>
      <c r="K3" s="66"/>
      <c r="L3" s="66" t="s">
        <v>25</v>
      </c>
      <c r="M3" s="66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</row>
    <row r="4" spans="1:28" s="7" customFormat="1" ht="20.25" customHeight="1" x14ac:dyDescent="0.25">
      <c r="B4" s="66"/>
      <c r="C4" s="46"/>
      <c r="D4" s="14" t="s">
        <v>13</v>
      </c>
      <c r="E4" s="14" t="s">
        <v>13</v>
      </c>
      <c r="F4" s="14" t="s">
        <v>14</v>
      </c>
      <c r="G4" s="14" t="s">
        <v>13</v>
      </c>
      <c r="H4" s="14" t="s">
        <v>9</v>
      </c>
      <c r="I4" s="14" t="s">
        <v>13</v>
      </c>
      <c r="J4" s="14" t="s">
        <v>9</v>
      </c>
      <c r="K4" s="14" t="s">
        <v>13</v>
      </c>
      <c r="L4" s="14" t="s">
        <v>9</v>
      </c>
      <c r="M4" s="14" t="s">
        <v>13</v>
      </c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</row>
    <row r="5" spans="1:28" s="7" customFormat="1" ht="13.5" customHeight="1" x14ac:dyDescent="0.25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  <c r="I5" s="14">
        <v>8</v>
      </c>
      <c r="J5" s="14">
        <v>9</v>
      </c>
      <c r="K5" s="14">
        <v>10</v>
      </c>
      <c r="L5" s="14">
        <v>11</v>
      </c>
      <c r="M5" s="14">
        <v>12</v>
      </c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</row>
    <row r="6" spans="1:28" s="12" customFormat="1" ht="39.950000000000003" customHeight="1" x14ac:dyDescent="0.25">
      <c r="A6" s="3">
        <v>12</v>
      </c>
      <c r="B6" s="36" t="s">
        <v>53</v>
      </c>
      <c r="C6" s="37" t="s">
        <v>54</v>
      </c>
      <c r="D6" s="11">
        <f t="shared" ref="D6:D7" si="0">I6</f>
        <v>1722425.1</v>
      </c>
      <c r="E6" s="10"/>
      <c r="F6" s="10"/>
      <c r="G6" s="10"/>
      <c r="H6" s="11">
        <v>692.85</v>
      </c>
      <c r="I6" s="11">
        <f>H6*2486</f>
        <v>1722425.1</v>
      </c>
      <c r="J6" s="10"/>
      <c r="K6" s="10"/>
      <c r="L6" s="10"/>
      <c r="M6" s="10"/>
      <c r="N6" s="23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spans="1:28" s="12" customFormat="1" ht="39.950000000000003" customHeight="1" x14ac:dyDescent="0.25">
      <c r="A7" s="3">
        <v>13</v>
      </c>
      <c r="B7" s="36" t="s">
        <v>55</v>
      </c>
      <c r="C7" s="37" t="s">
        <v>56</v>
      </c>
      <c r="D7" s="11">
        <f t="shared" si="0"/>
        <v>1708379.2000000002</v>
      </c>
      <c r="E7" s="10"/>
      <c r="F7" s="10"/>
      <c r="G7" s="10"/>
      <c r="H7" s="11">
        <v>687.2</v>
      </c>
      <c r="I7" s="11">
        <f>H7*2486</f>
        <v>1708379.2000000002</v>
      </c>
      <c r="J7" s="10"/>
      <c r="K7" s="10"/>
      <c r="L7" s="10"/>
      <c r="M7" s="10"/>
      <c r="N7" s="23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</row>
    <row r="8" spans="1:28" s="12" customFormat="1" ht="39.950000000000003" customHeight="1" x14ac:dyDescent="0.25">
      <c r="A8" s="3">
        <v>14</v>
      </c>
      <c r="B8" s="34" t="s">
        <v>57</v>
      </c>
      <c r="C8" s="35" t="s">
        <v>58</v>
      </c>
      <c r="D8" s="11">
        <f>I8</f>
        <v>565167.24</v>
      </c>
      <c r="E8" s="11"/>
      <c r="F8" s="10"/>
      <c r="G8" s="10"/>
      <c r="H8" s="40">
        <v>227.34</v>
      </c>
      <c r="I8" s="40">
        <f>H8*2486</f>
        <v>565167.24</v>
      </c>
      <c r="J8" s="10"/>
      <c r="K8" s="10"/>
      <c r="L8" s="10"/>
      <c r="M8" s="10"/>
      <c r="N8" s="23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</row>
    <row r="9" spans="1:28" s="12" customFormat="1" ht="39.950000000000003" customHeight="1" x14ac:dyDescent="0.25">
      <c r="A9" s="3">
        <v>15</v>
      </c>
      <c r="B9" s="34" t="s">
        <v>59</v>
      </c>
      <c r="C9" s="35" t="s">
        <v>60</v>
      </c>
      <c r="D9" s="11">
        <f>E9</f>
        <v>702530.79999999993</v>
      </c>
      <c r="E9" s="40">
        <f>2059*'табл 1'!I18</f>
        <v>702530.79999999993</v>
      </c>
      <c r="F9" s="10"/>
      <c r="G9" s="10"/>
      <c r="H9" s="41"/>
      <c r="I9" s="41"/>
      <c r="J9" s="10"/>
      <c r="K9" s="10"/>
      <c r="L9" s="10"/>
      <c r="M9" s="10"/>
      <c r="N9" s="23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</row>
    <row r="10" spans="1:28" ht="39.950000000000003" customHeight="1" x14ac:dyDescent="0.25">
      <c r="A10" s="3">
        <v>1</v>
      </c>
      <c r="B10" s="34" t="s">
        <v>31</v>
      </c>
      <c r="C10" s="35" t="s">
        <v>32</v>
      </c>
      <c r="D10" s="11">
        <f>I10</f>
        <v>2732114</v>
      </c>
      <c r="E10" s="41"/>
      <c r="F10" s="10"/>
      <c r="G10" s="10"/>
      <c r="H10" s="40">
        <v>1099</v>
      </c>
      <c r="I10" s="40">
        <f>2486*H10</f>
        <v>2732114</v>
      </c>
      <c r="J10" s="10"/>
      <c r="K10" s="10"/>
      <c r="L10" s="10"/>
      <c r="M10" s="10"/>
    </row>
    <row r="11" spans="1:28" ht="39.950000000000003" customHeight="1" x14ac:dyDescent="0.25">
      <c r="A11" s="3">
        <v>2</v>
      </c>
      <c r="B11" s="34" t="s">
        <v>33</v>
      </c>
      <c r="C11" s="35" t="s">
        <v>34</v>
      </c>
      <c r="D11" s="11">
        <f t="shared" ref="D11:D12" si="1">I11</f>
        <v>2145418</v>
      </c>
      <c r="E11" s="41"/>
      <c r="F11" s="10"/>
      <c r="G11" s="10"/>
      <c r="H11" s="40">
        <v>863</v>
      </c>
      <c r="I11" s="40">
        <f>H11*2486</f>
        <v>2145418</v>
      </c>
      <c r="J11" s="10"/>
      <c r="K11" s="10"/>
      <c r="L11" s="10"/>
      <c r="M11" s="10"/>
    </row>
    <row r="12" spans="1:28" ht="39.950000000000003" customHeight="1" x14ac:dyDescent="0.25">
      <c r="A12" s="3">
        <v>3</v>
      </c>
      <c r="B12" s="34" t="s">
        <v>35</v>
      </c>
      <c r="C12" s="35" t="s">
        <v>36</v>
      </c>
      <c r="D12" s="11">
        <f t="shared" si="1"/>
        <v>3090098</v>
      </c>
      <c r="E12" s="41"/>
      <c r="F12" s="10"/>
      <c r="G12" s="10"/>
      <c r="H12" s="40">
        <v>1243</v>
      </c>
      <c r="I12" s="40">
        <f>H12*2486</f>
        <v>3090098</v>
      </c>
      <c r="J12" s="10"/>
      <c r="K12" s="10"/>
      <c r="L12" s="10"/>
      <c r="M12" s="10"/>
    </row>
    <row r="13" spans="1:28" ht="39.950000000000003" customHeight="1" x14ac:dyDescent="0.25">
      <c r="A13" s="3">
        <v>4</v>
      </c>
      <c r="B13" s="34" t="s">
        <v>37</v>
      </c>
      <c r="C13" s="35" t="s">
        <v>38</v>
      </c>
      <c r="D13" s="11">
        <f>E13</f>
        <v>605963.70000000007</v>
      </c>
      <c r="E13" s="40">
        <f>2059*'табл 1'!I22</f>
        <v>605963.70000000007</v>
      </c>
      <c r="F13" s="10"/>
      <c r="G13" s="10"/>
      <c r="H13" s="10"/>
      <c r="I13" s="10"/>
      <c r="J13" s="10"/>
      <c r="K13" s="10"/>
      <c r="L13" s="10"/>
      <c r="M13" s="10"/>
    </row>
    <row r="14" spans="1:28" ht="39.950000000000003" customHeight="1" x14ac:dyDescent="0.25">
      <c r="A14" s="3">
        <v>5</v>
      </c>
      <c r="B14" s="34" t="s">
        <v>39</v>
      </c>
      <c r="C14" s="35" t="s">
        <v>40</v>
      </c>
      <c r="D14" s="11">
        <f>K14</f>
        <v>448125</v>
      </c>
      <c r="E14" s="41"/>
      <c r="F14" s="10"/>
      <c r="G14" s="10"/>
      <c r="H14" s="10"/>
      <c r="I14" s="10"/>
      <c r="J14" s="11">
        <v>597.5</v>
      </c>
      <c r="K14" s="11">
        <f>J14*750</f>
        <v>448125</v>
      </c>
      <c r="L14" s="10"/>
      <c r="M14" s="10"/>
    </row>
    <row r="15" spans="1:28" ht="39.950000000000003" customHeight="1" x14ac:dyDescent="0.25">
      <c r="A15" s="3">
        <v>6</v>
      </c>
      <c r="B15" s="34" t="s">
        <v>41</v>
      </c>
      <c r="C15" s="35" t="s">
        <v>42</v>
      </c>
      <c r="D15" s="11">
        <f>E15</f>
        <v>1116389.8</v>
      </c>
      <c r="E15" s="40">
        <f>2059*'табл 1'!I24</f>
        <v>1116389.8</v>
      </c>
      <c r="F15" s="10"/>
      <c r="G15" s="10"/>
      <c r="H15" s="10"/>
      <c r="I15" s="10"/>
      <c r="J15" s="10"/>
      <c r="K15" s="10"/>
      <c r="L15" s="10"/>
      <c r="M15" s="10"/>
    </row>
    <row r="16" spans="1:28" ht="39.950000000000003" customHeight="1" x14ac:dyDescent="0.25">
      <c r="A16" s="3">
        <v>7</v>
      </c>
      <c r="B16" s="34" t="s">
        <v>43</v>
      </c>
      <c r="C16" s="35" t="s">
        <v>44</v>
      </c>
      <c r="D16" s="11">
        <f>I16</f>
        <v>1218140</v>
      </c>
      <c r="E16" s="10"/>
      <c r="F16" s="10"/>
      <c r="G16" s="10"/>
      <c r="H16" s="40">
        <v>490</v>
      </c>
      <c r="I16" s="40">
        <f>H16*2486</f>
        <v>1218140</v>
      </c>
      <c r="J16" s="10"/>
      <c r="K16" s="10"/>
      <c r="L16" s="10"/>
      <c r="M16" s="10"/>
    </row>
    <row r="17" spans="1:30" ht="39.950000000000003" customHeight="1" x14ac:dyDescent="0.25">
      <c r="A17" s="3">
        <v>8</v>
      </c>
      <c r="B17" s="34" t="s">
        <v>45</v>
      </c>
      <c r="C17" s="35" t="s">
        <v>46</v>
      </c>
      <c r="D17" s="11">
        <f>I17</f>
        <v>922306</v>
      </c>
      <c r="E17" s="10"/>
      <c r="F17" s="10"/>
      <c r="G17" s="10"/>
      <c r="H17" s="40">
        <v>371</v>
      </c>
      <c r="I17" s="40">
        <f>H17*2486</f>
        <v>922306</v>
      </c>
      <c r="J17" s="10"/>
      <c r="K17" s="10"/>
      <c r="L17" s="10"/>
      <c r="M17" s="10"/>
    </row>
    <row r="18" spans="1:30" s="12" customFormat="1" ht="39.950000000000003" customHeight="1" x14ac:dyDescent="0.25">
      <c r="A18" s="3">
        <v>9</v>
      </c>
      <c r="B18" s="34" t="s">
        <v>47</v>
      </c>
      <c r="C18" s="35" t="s">
        <v>48</v>
      </c>
      <c r="D18" s="11">
        <f>I18</f>
        <v>3353614</v>
      </c>
      <c r="E18" s="10"/>
      <c r="F18" s="10"/>
      <c r="G18" s="10"/>
      <c r="H18" s="40">
        <v>1349</v>
      </c>
      <c r="I18" s="40">
        <f>H18*2486</f>
        <v>3353614</v>
      </c>
      <c r="J18" s="10"/>
      <c r="K18" s="10"/>
      <c r="L18" s="10"/>
      <c r="M18" s="10"/>
      <c r="N18" s="23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30" s="12" customFormat="1" ht="39.950000000000003" customHeight="1" x14ac:dyDescent="0.25">
      <c r="A19" s="3">
        <v>10</v>
      </c>
      <c r="B19" s="34" t="s">
        <v>49</v>
      </c>
      <c r="C19" s="35" t="s">
        <v>50</v>
      </c>
      <c r="D19" s="11">
        <f>E19</f>
        <v>874663.20000000007</v>
      </c>
      <c r="E19" s="40">
        <f>2059*'табл 1'!I28</f>
        <v>874663.20000000007</v>
      </c>
      <c r="F19" s="10"/>
      <c r="G19" s="10"/>
      <c r="H19" s="10"/>
      <c r="I19" s="10"/>
      <c r="J19" s="10"/>
      <c r="K19" s="10"/>
      <c r="L19" s="10"/>
      <c r="M19" s="10"/>
      <c r="N19" s="23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</row>
    <row r="20" spans="1:30" s="24" customFormat="1" ht="39.950000000000003" customHeight="1" x14ac:dyDescent="0.25">
      <c r="A20" s="3">
        <v>11</v>
      </c>
      <c r="B20" s="34" t="s">
        <v>51</v>
      </c>
      <c r="C20" s="35" t="s">
        <v>52</v>
      </c>
      <c r="D20" s="11">
        <f>E20</f>
        <v>2235662.1999999997</v>
      </c>
      <c r="E20" s="40">
        <f>2059*'табл 1'!I29</f>
        <v>2235662.1999999997</v>
      </c>
      <c r="F20" s="11"/>
      <c r="G20" s="10"/>
      <c r="H20" s="10"/>
      <c r="I20" s="10"/>
      <c r="J20" s="10"/>
      <c r="K20" s="10"/>
      <c r="L20" s="10"/>
      <c r="M20" s="10"/>
      <c r="N20" s="23"/>
    </row>
    <row r="21" spans="1:30" s="25" customFormat="1" ht="28.5" customHeight="1" x14ac:dyDescent="0.25">
      <c r="B21" s="50" t="s">
        <v>15</v>
      </c>
      <c r="C21" s="51"/>
      <c r="D21" s="15">
        <f>SUM(D6:D20)</f>
        <v>23440996.239999998</v>
      </c>
      <c r="E21" s="15">
        <f>E9+E13+E15+E19+E20</f>
        <v>5535209.6999999993</v>
      </c>
      <c r="F21" s="15"/>
      <c r="G21" s="15"/>
      <c r="H21" s="15">
        <f>H6+H7+H8+H10+H11+H12+H16+H17+H18</f>
        <v>7022.39</v>
      </c>
      <c r="I21" s="15">
        <f>I6+I7+I8+I10+I11+I12+I16+I17+I18</f>
        <v>17457661.539999999</v>
      </c>
      <c r="J21" s="15">
        <v>597.5</v>
      </c>
      <c r="K21" s="15">
        <v>448125</v>
      </c>
      <c r="L21" s="15"/>
      <c r="M21" s="15"/>
    </row>
    <row r="22" spans="1:30" s="20" customFormat="1" x14ac:dyDescent="0.25">
      <c r="E22" s="42"/>
    </row>
    <row r="23" spans="1:30" s="20" customFormat="1" ht="42" customHeight="1" x14ac:dyDescent="0.25"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0" customFormat="1" x14ac:dyDescent="0.25"/>
    <row r="25" spans="1:30" s="20" customFormat="1" x14ac:dyDescent="0.25"/>
    <row r="26" spans="1:30" s="20" customFormat="1" x14ac:dyDescent="0.25"/>
    <row r="27" spans="1:30" s="20" customFormat="1" x14ac:dyDescent="0.25"/>
  </sheetData>
  <mergeCells count="10">
    <mergeCell ref="B23:M23"/>
    <mergeCell ref="B1:M1"/>
    <mergeCell ref="B21:C21"/>
    <mergeCell ref="F3:G3"/>
    <mergeCell ref="H3:I3"/>
    <mergeCell ref="J3:K3"/>
    <mergeCell ref="L3:M3"/>
    <mergeCell ref="B2:B4"/>
    <mergeCell ref="C2:C4"/>
    <mergeCell ref="D2:M2"/>
  </mergeCells>
  <conditionalFormatting sqref="B6">
    <cfRule type="duplicateValues" dxfId="2" priority="3"/>
  </conditionalFormatting>
  <conditionalFormatting sqref="B14">
    <cfRule type="duplicateValues" dxfId="1" priority="2"/>
  </conditionalFormatting>
  <conditionalFormatting sqref="B7:B13 B15:B2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7" fitToHeight="0" orientation="landscape" horizontalDpi="180" verticalDpi="180" r:id="rId1"/>
  <rowBreaks count="1" manualBreakCount="1">
    <brk id="21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табл 1</vt:lpstr>
      <vt:lpstr>табл 2</vt:lpstr>
      <vt:lpstr>'табл 1'!Заголовки_для_печати</vt:lpstr>
      <vt:lpstr>'табл 1'!Область_печати</vt:lpstr>
      <vt:lpstr>'табл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2015-05-14T04:25:14Z</dcterms:modified>
</cp:coreProperties>
</file>